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400" activeTab="1"/>
  </bookViews>
  <sheets>
    <sheet name="Q_Bewertung_Fauna_D" sheetId="1" r:id="rId1"/>
    <sheet name="Srce_Evaluation_Fauna_F" sheetId="2" r:id="rId2"/>
  </sheets>
  <definedNames>
    <definedName name="_xlnm.Print_Area" localSheetId="0">'Q_Bewertung_Fauna_D'!$A$1:$AO$61</definedName>
    <definedName name="_xlnm.Print_Area" localSheetId="1">'Srce_Evaluation_Fauna_F'!$A$1:$AN$61</definedName>
    <definedName name="_xlnm.Print_Titles" localSheetId="0">'Q_Bewertung_Fauna_D'!$1:$7</definedName>
    <definedName name="_xlnm.Print_Titles" localSheetId="1">'Srce_Evaluation_Fauna_F'!$1:$7</definedName>
    <definedName name="Quellarten">'Q_Bewertung_Fauna_D'!$B$63:$B$395</definedName>
  </definedNames>
  <calcPr fullCalcOnLoad="1"/>
</workbook>
</file>

<file path=xl/sharedStrings.xml><?xml version="1.0" encoding="utf-8"?>
<sst xmlns="http://schemas.openxmlformats.org/spreadsheetml/2006/main" count="2360" uniqueCount="622">
  <si>
    <t>Sources Protocole - Faune</t>
  </si>
  <si>
    <t>Canton :</t>
  </si>
  <si>
    <t>ID :</t>
  </si>
  <si>
    <t>Source :</t>
  </si>
  <si>
    <t>Date :</t>
  </si>
  <si>
    <t>Coordonnées (X/Y) :</t>
  </si>
  <si>
    <t>Lieu :</t>
  </si>
  <si>
    <t>Altitude :</t>
  </si>
  <si>
    <t>Déterminateur(trice) :</t>
  </si>
  <si>
    <t>LISTE DES TAXONS</t>
  </si>
  <si>
    <t xml:space="preserve">Source alpine  </t>
  </si>
  <si>
    <t>case à cocher [x]</t>
  </si>
  <si>
    <t>colonne taxon 1</t>
  </si>
  <si>
    <t>colonne taxon 2</t>
  </si>
  <si>
    <t>Taxon</t>
  </si>
  <si>
    <t>stade</t>
  </si>
  <si>
    <t>LR</t>
  </si>
  <si>
    <t>PN</t>
  </si>
  <si>
    <t>Endémique</t>
  </si>
  <si>
    <t>öwz</t>
  </si>
  <si>
    <t>öwzA</t>
  </si>
  <si>
    <t>Nombre</t>
  </si>
  <si>
    <t>Classe</t>
  </si>
  <si>
    <t>Classe 1</t>
  </si>
  <si>
    <t>Classe 2</t>
  </si>
  <si>
    <t>Classe 3</t>
  </si>
  <si>
    <t>Classe 4</t>
  </si>
  <si>
    <t>Classe 5</t>
  </si>
  <si>
    <t>Classe def</t>
  </si>
  <si>
    <t>öwz * classe</t>
  </si>
  <si>
    <t>öwzA *classe</t>
  </si>
  <si>
    <t>Crenobia alpina</t>
  </si>
  <si>
    <t>Galba truncatula</t>
  </si>
  <si>
    <t>Taxons complémentaires</t>
  </si>
  <si>
    <t>somme öwz*ab</t>
  </si>
  <si>
    <t xml:space="preserve"> / nb taxons</t>
  </si>
  <si>
    <t>ÖWS</t>
  </si>
  <si>
    <t>RESULTAT :</t>
  </si>
  <si>
    <t>Nombre de taxons</t>
  </si>
  <si>
    <t>Classement :</t>
  </si>
  <si>
    <t>Espèces listes rouges</t>
  </si>
  <si>
    <t>naturelle</t>
  </si>
  <si>
    <t>&gt;20</t>
  </si>
  <si>
    <t>Espèces prioritaires</t>
  </si>
  <si>
    <t>partiellement naturelle</t>
  </si>
  <si>
    <t>15.0-19.9</t>
  </si>
  <si>
    <t>Espèces endémiques</t>
  </si>
  <si>
    <t>modérément altérée</t>
  </si>
  <si>
    <t>10.0-14.9</t>
  </si>
  <si>
    <t>Espèces ÖWZ 16</t>
  </si>
  <si>
    <t>dégradée</t>
  </si>
  <si>
    <t>5.1-9.9</t>
  </si>
  <si>
    <t>Espèces ÖWZ 8</t>
  </si>
  <si>
    <t>fortement dégradée</t>
  </si>
  <si>
    <t>&lt;5</t>
  </si>
  <si>
    <r>
      <t xml:space="preserve">Classes d'abondances  :   1 =&gt; 1 - 2 ind.  </t>
    </r>
    <r>
      <rPr>
        <sz val="11"/>
        <rFont val="Symbol"/>
        <family val="1"/>
      </rPr>
      <t xml:space="preserve">· </t>
    </r>
    <r>
      <rPr>
        <sz val="11"/>
        <rFont val="Arial"/>
        <family val="2"/>
      </rPr>
      <t xml:space="preserve">  2 =&gt; 3 - 7 ind.  </t>
    </r>
    <r>
      <rPr>
        <sz val="11"/>
        <rFont val="Symbol"/>
        <family val="1"/>
      </rPr>
      <t>·</t>
    </r>
    <r>
      <rPr>
        <sz val="11"/>
        <rFont val="Arial"/>
        <family val="2"/>
      </rPr>
      <t xml:space="preserve">   3 =&gt; 8 - 15 ind.  </t>
    </r>
    <r>
      <rPr>
        <sz val="11"/>
        <rFont val="Symbol"/>
        <family val="1"/>
      </rPr>
      <t>·</t>
    </r>
    <r>
      <rPr>
        <sz val="11"/>
        <rFont val="Arial"/>
        <family val="2"/>
      </rPr>
      <t xml:space="preserve">  4 =&gt; 16 - 50 ind.  </t>
    </r>
    <r>
      <rPr>
        <sz val="11"/>
        <rFont val="Calibri"/>
        <family val="2"/>
      </rPr>
      <t>•</t>
    </r>
    <r>
      <rPr>
        <sz val="11"/>
        <rFont val="Arial"/>
        <family val="2"/>
      </rPr>
      <t xml:space="preserve">  5 =&gt;  &gt;50 ind.</t>
    </r>
  </si>
  <si>
    <r>
      <t>ou</t>
    </r>
    <r>
      <rPr>
        <sz val="11"/>
        <rFont val="Arial"/>
        <family val="2"/>
      </rPr>
      <t xml:space="preserve">  [x]</t>
    </r>
  </si>
  <si>
    <t xml:space="preserve"> nombres  absolus</t>
  </si>
  <si>
    <r>
      <rPr>
        <b/>
        <sz val="11"/>
        <rFont val="Arial"/>
        <family val="2"/>
      </rPr>
      <t>Préleveur/se (leg)</t>
    </r>
    <r>
      <rPr>
        <sz val="9"/>
        <rFont val="Arial"/>
        <family val="2"/>
      </rPr>
      <t xml:space="preserve"> modifier si différent</t>
    </r>
  </si>
  <si>
    <t>Taxaliste_Quellen</t>
  </si>
  <si>
    <t>TURB</t>
  </si>
  <si>
    <t>(DANA 1766)</t>
  </si>
  <si>
    <t>A</t>
  </si>
  <si>
    <t>L</t>
  </si>
  <si>
    <t>(FRIES 1874)</t>
  </si>
  <si>
    <t>Dendrocoelum lacteum</t>
  </si>
  <si>
    <t>(O.F.MÜLLER 1774)</t>
  </si>
  <si>
    <t>Dugesia gonocephala</t>
  </si>
  <si>
    <t>(DUGES 1830)</t>
  </si>
  <si>
    <t>Phagocata vitta</t>
  </si>
  <si>
    <t>Polycelis felina</t>
  </si>
  <si>
    <t>(DALYELL 1814)</t>
  </si>
  <si>
    <t>IJIMA 1884</t>
  </si>
  <si>
    <t>CRUS</t>
  </si>
  <si>
    <t>Asellus aquaticus</t>
  </si>
  <si>
    <t>(LINNAEUS 1758)</t>
  </si>
  <si>
    <t>Gammarus fossarum</t>
  </si>
  <si>
    <t>(KOCH 1835)</t>
  </si>
  <si>
    <t>Gammarus pulex</t>
  </si>
  <si>
    <t>Proasellus cavaticus</t>
  </si>
  <si>
    <t>(LEYDIG 1871)</t>
  </si>
  <si>
    <t>MOLL</t>
  </si>
  <si>
    <t>Ancylus fluviatilis</t>
  </si>
  <si>
    <t>O.F. MUELLER 1774</t>
  </si>
  <si>
    <t>Bithynia tentaculata</t>
  </si>
  <si>
    <t>Bythinella padana</t>
  </si>
  <si>
    <t>BERNASCONI 1989</t>
  </si>
  <si>
    <t>VU</t>
  </si>
  <si>
    <t>Bythinella pupoides</t>
  </si>
  <si>
    <t>(PALADILHE 1869)</t>
  </si>
  <si>
    <t>NT</t>
  </si>
  <si>
    <t>(O,F. MUELLER 1774)</t>
  </si>
  <si>
    <t>Graziana quadrifoglio</t>
  </si>
  <si>
    <t>HAASE 2003</t>
  </si>
  <si>
    <t>EN</t>
  </si>
  <si>
    <t>Islamia minuta</t>
  </si>
  <si>
    <t>(DRAPARNAUD 1805)</t>
  </si>
  <si>
    <t>Lymnaea stagnalis</t>
  </si>
  <si>
    <t>Potamopyrgus antipodarum</t>
  </si>
  <si>
    <t>(GRAY 1843)</t>
  </si>
  <si>
    <t>Radix balthica</t>
  </si>
  <si>
    <t>Radix labiata</t>
  </si>
  <si>
    <t>(ROSSMAESSLER 1835)</t>
  </si>
  <si>
    <t>Valvata cristata</t>
  </si>
  <si>
    <t>Pisidium casertanum</t>
  </si>
  <si>
    <t>(POLI 1791)</t>
  </si>
  <si>
    <t>Pisidium nitidum</t>
  </si>
  <si>
    <t>JENYNS 1832</t>
  </si>
  <si>
    <t>Pisidium personatum</t>
  </si>
  <si>
    <t>MALM 1855</t>
  </si>
  <si>
    <t>Pisidium subtruncatum</t>
  </si>
  <si>
    <t>Pisidium tenuilineatum</t>
  </si>
  <si>
    <t>STELFOX 1918</t>
  </si>
  <si>
    <t>ODON</t>
  </si>
  <si>
    <t>Aeshna cyanea</t>
  </si>
  <si>
    <t>(MUELLER 1764)</t>
  </si>
  <si>
    <t>Calopteryx splendens</t>
  </si>
  <si>
    <t>(HARRIS, 1782)</t>
  </si>
  <si>
    <t>Calopteryx virgo</t>
  </si>
  <si>
    <t>LINNAEUS, 1758)</t>
  </si>
  <si>
    <t>Coenagrion mercuriale</t>
  </si>
  <si>
    <t>(CHARPENTIER 1840)</t>
  </si>
  <si>
    <t>CR</t>
  </si>
  <si>
    <t>Cordulegaster bidentata</t>
  </si>
  <si>
    <t>(SELYS 1843)</t>
  </si>
  <si>
    <t>Cordulegaster boltonii</t>
  </si>
  <si>
    <t>(DONOVAN 1807)</t>
  </si>
  <si>
    <t>Libellula quadrimaculata</t>
  </si>
  <si>
    <t>LINNÉ 1758</t>
  </si>
  <si>
    <t>Orthetrum coerulescens</t>
  </si>
  <si>
    <t>(FABRICIUS 1798)</t>
  </si>
  <si>
    <t>EPHE</t>
  </si>
  <si>
    <t>Alainites muticus</t>
  </si>
  <si>
    <t>Ameletus inopinatus</t>
  </si>
  <si>
    <t>EATON 1887</t>
  </si>
  <si>
    <t>Baetis alpinus</t>
  </si>
  <si>
    <t>(PICTET 1843-1845)</t>
  </si>
  <si>
    <t>Baetis liebenauae</t>
  </si>
  <si>
    <t>Baetis melanonyx</t>
  </si>
  <si>
    <t>Baetis nubecularis</t>
  </si>
  <si>
    <t>EATON 1898</t>
  </si>
  <si>
    <t>Baetis rhodani</t>
  </si>
  <si>
    <t>Baetis vernus</t>
  </si>
  <si>
    <t>CURTIS, 1834</t>
  </si>
  <si>
    <t>Centroptilum luteolum</t>
  </si>
  <si>
    <t>(MÜLLER 1776)</t>
  </si>
  <si>
    <t>Cloeon dipterum</t>
  </si>
  <si>
    <t>(LINNÉ 1761)</t>
  </si>
  <si>
    <t>Ecdyonurus alpinus</t>
  </si>
  <si>
    <t>HEFTI, TOMKA &amp; ZURWERRA 1987</t>
  </si>
  <si>
    <t>Ecdyonurus helveticus</t>
  </si>
  <si>
    <t>(EATON 1885)</t>
  </si>
  <si>
    <t>Ecdyonurus picteti</t>
  </si>
  <si>
    <t>MEYER-DÜR 1864</t>
  </si>
  <si>
    <t>Ecdyonurus venosus</t>
  </si>
  <si>
    <t>(FABRICIUS 1775)</t>
  </si>
  <si>
    <t>Electrogena lateralis</t>
  </si>
  <si>
    <t>(CURTIS 1834)</t>
  </si>
  <si>
    <t>Electrogena ujhelyii</t>
  </si>
  <si>
    <t>(SOWA 1981)</t>
  </si>
  <si>
    <t>Epeorus alpicola</t>
  </si>
  <si>
    <t>EATON 1871</t>
  </si>
  <si>
    <t>Epeorus assimilis</t>
  </si>
  <si>
    <t>Ephemera danica</t>
  </si>
  <si>
    <t>MÜLLER 1764</t>
  </si>
  <si>
    <t>Ephemerella mucronata</t>
  </si>
  <si>
    <t>(BENGTSSON 1909)</t>
  </si>
  <si>
    <t>Habroleptoides auberti</t>
  </si>
  <si>
    <t>(BIANCHERI 1954)</t>
  </si>
  <si>
    <t>Habroleptoides confusa</t>
  </si>
  <si>
    <t>SARTORI &amp; JACOB 1986</t>
  </si>
  <si>
    <t>Habrophlebia eldae</t>
  </si>
  <si>
    <t>JACOB &amp; SARTORI 1984</t>
  </si>
  <si>
    <t>Habrophlebia fusca</t>
  </si>
  <si>
    <t>Habrophlebia lauta</t>
  </si>
  <si>
    <t>EATON 1884</t>
  </si>
  <si>
    <t>Nigrobaetis niger</t>
  </si>
  <si>
    <t>(LINNAEUS 1761)</t>
  </si>
  <si>
    <t>Paraleptophlebia submarginata</t>
  </si>
  <si>
    <t>(STEPHENS 1835)</t>
  </si>
  <si>
    <t>Rhithrogena alpestris</t>
  </si>
  <si>
    <t>EATON 1885</t>
  </si>
  <si>
    <t>Rhithrogena austriaca</t>
  </si>
  <si>
    <t>SOWA &amp; WEICHSELBAUMER 1988</t>
  </si>
  <si>
    <t>Rhithrogena carpatoalpina</t>
  </si>
  <si>
    <t>KLONOWSKA et al. 1987</t>
  </si>
  <si>
    <t>Rhithrogena degrangei</t>
  </si>
  <si>
    <t>SOWA 1969</t>
  </si>
  <si>
    <t>Rhithrogena loyolaea</t>
  </si>
  <si>
    <t>NAVAS 1922</t>
  </si>
  <si>
    <t>Rhithrogena nivata</t>
  </si>
  <si>
    <t>(EATON 1871)</t>
  </si>
  <si>
    <t>Rhithrogena picteti</t>
  </si>
  <si>
    <t>(KOLENATI 1839)</t>
  </si>
  <si>
    <t>Serratella ignita</t>
  </si>
  <si>
    <t>(PODA 1761)</t>
  </si>
  <si>
    <t>PLEC</t>
  </si>
  <si>
    <t>Amphinemura standfussi</t>
  </si>
  <si>
    <t>(RIS 1902)</t>
  </si>
  <si>
    <t>(STEPHENS 1836)</t>
  </si>
  <si>
    <t>Amphinemura triangularis</t>
  </si>
  <si>
    <t>Brachyptera risi</t>
  </si>
  <si>
    <t>(MORTON 1896)</t>
  </si>
  <si>
    <t>Brachyptera seticornis</t>
  </si>
  <si>
    <t>(KLAPALEK 1902)</t>
  </si>
  <si>
    <t>Capnia bifrons</t>
  </si>
  <si>
    <t>(NEWMAN 1839)</t>
  </si>
  <si>
    <t>Capnia nigra</t>
  </si>
  <si>
    <t>(PICTET 1833)</t>
  </si>
  <si>
    <t>Capnia vidua</t>
  </si>
  <si>
    <t>KLAPALEK 1904</t>
  </si>
  <si>
    <t>Capnioneura nemuroides</t>
  </si>
  <si>
    <t>RIS 1905</t>
  </si>
  <si>
    <t>Chloroperla susemicheli</t>
  </si>
  <si>
    <t>ZWICK, 1967</t>
  </si>
  <si>
    <t>Chloroperla tripunctata</t>
  </si>
  <si>
    <t>(SCOPOLI, 1763)</t>
  </si>
  <si>
    <t>(PICTET, 1841)</t>
  </si>
  <si>
    <t>Dictyogenus fontium</t>
  </si>
  <si>
    <t>RIS 1896</t>
  </si>
  <si>
    <t>Dinocras cephalotes</t>
  </si>
  <si>
    <t>(CURTIS 1827)</t>
  </si>
  <si>
    <t>Dinocras ferreri</t>
  </si>
  <si>
    <t>(PICTET 1841)</t>
  </si>
  <si>
    <t>Dinocras megacephala</t>
  </si>
  <si>
    <t>(KLAPALEK 1907)</t>
  </si>
  <si>
    <t>Isoperla carbonaria</t>
  </si>
  <si>
    <t>AUBERT 1953</t>
  </si>
  <si>
    <t>Isoperla grammatica</t>
  </si>
  <si>
    <t>Isoperla lugens</t>
  </si>
  <si>
    <t>(KLAPALEK 1923)</t>
  </si>
  <si>
    <t>Isoperla rivulorum</t>
  </si>
  <si>
    <t>Leuctra alpina</t>
  </si>
  <si>
    <t>Leuctra ameliae</t>
  </si>
  <si>
    <t xml:space="preserve">VINCON &amp; RAVIZZA 1996 </t>
  </si>
  <si>
    <t>Leuctra armata</t>
  </si>
  <si>
    <t>KEMPNY 1899</t>
  </si>
  <si>
    <t>Leuctra elisabethae</t>
  </si>
  <si>
    <t>RAVIZZA 1985</t>
  </si>
  <si>
    <t>Leuctra hippopus</t>
  </si>
  <si>
    <t>Leuctra leptogaster</t>
  </si>
  <si>
    <t>AUBERT 1949</t>
  </si>
  <si>
    <t>Leuctra major</t>
  </si>
  <si>
    <t>BRINCK 1949</t>
  </si>
  <si>
    <t>Leuctra nigra</t>
  </si>
  <si>
    <t>(OLIVIER 1811)</t>
  </si>
  <si>
    <t>Leuctra ravizzai</t>
  </si>
  <si>
    <t>RAVIZZA, DEMATTEIS &amp; VINCON 1994</t>
  </si>
  <si>
    <t>Leuctra rosinae</t>
  </si>
  <si>
    <t>KEMPNY 1900</t>
  </si>
  <si>
    <t>Leuctra subalpina</t>
  </si>
  <si>
    <t xml:space="preserve">VINCON, RAVIZZA, AUBERT 1995 </t>
  </si>
  <si>
    <t>Leuctra teriolensis</t>
  </si>
  <si>
    <t>Leuctra vinconi</t>
  </si>
  <si>
    <t>RAVIZZA &amp; RAVIZZA DEMATTEIS 1994</t>
  </si>
  <si>
    <t>Nemoura avicularis</t>
  </si>
  <si>
    <t>MORTON 1894</t>
  </si>
  <si>
    <t>Nemoura cambrica</t>
  </si>
  <si>
    <t>Nemoura cinerea</t>
  </si>
  <si>
    <t>(RETZIUS 1783)</t>
  </si>
  <si>
    <t>Nemoura marginata</t>
  </si>
  <si>
    <t>PICTET 1835</t>
  </si>
  <si>
    <t>Nemoura minima</t>
  </si>
  <si>
    <t>AUBERT 1946</t>
  </si>
  <si>
    <t>Nemoura mortoni</t>
  </si>
  <si>
    <t>RIS 1902</t>
  </si>
  <si>
    <t>Nemoura obtusa</t>
  </si>
  <si>
    <t>Nemoura sciurus</t>
  </si>
  <si>
    <t>Nemoura sinuata</t>
  </si>
  <si>
    <t>Nemurella pictetii</t>
  </si>
  <si>
    <t>KLAPALEK 1900</t>
  </si>
  <si>
    <t>Perlodes intricatus</t>
  </si>
  <si>
    <t>(PICTET 1841</t>
  </si>
  <si>
    <t>Perlodes jurassicus</t>
  </si>
  <si>
    <t>Perlodes microcephalus</t>
  </si>
  <si>
    <t>Protonemura auberti</t>
  </si>
  <si>
    <t>ILLIES 1954</t>
  </si>
  <si>
    <t>Protonemura brevistyla</t>
  </si>
  <si>
    <t>Protonemura intricata</t>
  </si>
  <si>
    <t>Protonemura lateralis</t>
  </si>
  <si>
    <t>(PICTET 1836)</t>
  </si>
  <si>
    <t>Protonemura nimborum</t>
  </si>
  <si>
    <t>Protonemura nitida</t>
  </si>
  <si>
    <t>(PICTET 1835)</t>
  </si>
  <si>
    <t>Protonemura praecox</t>
  </si>
  <si>
    <t>(MORTON 1894)</t>
  </si>
  <si>
    <t>Protonemura risi</t>
  </si>
  <si>
    <t>(JACOBSON &amp; BIANCHI 1905)</t>
  </si>
  <si>
    <t>Siphonoperla montana</t>
  </si>
  <si>
    <t>TRIC</t>
  </si>
  <si>
    <t>Acrophylax zerberus</t>
  </si>
  <si>
    <t>BRAUER 1867</t>
  </si>
  <si>
    <t>Adicella filicornis</t>
  </si>
  <si>
    <t>(PICTET 1834)</t>
  </si>
  <si>
    <t>Adicella reducta</t>
  </si>
  <si>
    <t>(McLACHLAN 1865)</t>
  </si>
  <si>
    <t>Agapetus fuscipes</t>
  </si>
  <si>
    <t>CURTIS 1834</t>
  </si>
  <si>
    <t>Agapetus nimbulus</t>
  </si>
  <si>
    <t>McLACHLAN 1879</t>
  </si>
  <si>
    <t>Allogamus antennatus</t>
  </si>
  <si>
    <t>McLACHLAN 1876</t>
  </si>
  <si>
    <t>Allogamus auricollis</t>
  </si>
  <si>
    <t>Allogamus hilaris</t>
  </si>
  <si>
    <t>(McLACHLAN 1876)</t>
  </si>
  <si>
    <t>Allogamus mendax</t>
  </si>
  <si>
    <t>Allogamus uncatus</t>
  </si>
  <si>
    <t>(BRAUER 1857)</t>
  </si>
  <si>
    <t>Anabolia nervosa</t>
  </si>
  <si>
    <t>(McLACHLAN 1867)</t>
  </si>
  <si>
    <t>Apatania fimbriata</t>
  </si>
  <si>
    <t>Apatania helvetica</t>
  </si>
  <si>
    <t>SCHMID 1954</t>
  </si>
  <si>
    <t>Beraea maurus</t>
  </si>
  <si>
    <t>Beraea pullata</t>
  </si>
  <si>
    <t>Beraeodes minutus</t>
  </si>
  <si>
    <t>Catagapetus nigrans</t>
  </si>
  <si>
    <t>McLACHLAN 1884</t>
  </si>
  <si>
    <t>Chaetopterygopsis maclachlani</t>
  </si>
  <si>
    <t>STEIN 1874</t>
  </si>
  <si>
    <t>Chaetopteryx gessneri</t>
  </si>
  <si>
    <t>Chaetopteryx major</t>
  </si>
  <si>
    <t>Chaetopteryx villosa</t>
  </si>
  <si>
    <t>(FABRICiUS, 1788)</t>
  </si>
  <si>
    <t>Consorophylax consors</t>
  </si>
  <si>
    <t>(McLACHLAN 1880)</t>
  </si>
  <si>
    <t>Crunoecia irrorata</t>
  </si>
  <si>
    <t>Cryptothrix nebulicola</t>
  </si>
  <si>
    <t xml:space="preserve"> McLACHLAN 1867</t>
  </si>
  <si>
    <t>Diplectrona atra</t>
  </si>
  <si>
    <t>McLACHLAN 1878</t>
  </si>
  <si>
    <t>Drusus alpinus</t>
  </si>
  <si>
    <t>(MEYER-DÜR 1875)</t>
  </si>
  <si>
    <t>Drusus annulatus</t>
  </si>
  <si>
    <t>(STEPHENS 1837)</t>
  </si>
  <si>
    <t>Drusus biguttatus</t>
  </si>
  <si>
    <t>Drusus chrysotus</t>
  </si>
  <si>
    <t>(RAMBUR 1842)</t>
  </si>
  <si>
    <t>Drusus discolor</t>
  </si>
  <si>
    <t>Drusus melanchaetes</t>
  </si>
  <si>
    <t>Drusus mixtus</t>
  </si>
  <si>
    <t>Drusus muelleri</t>
  </si>
  <si>
    <t>McLACHLAN 1868</t>
  </si>
  <si>
    <t>Drusus nigrescens</t>
  </si>
  <si>
    <t>MEYER-DÜR 1875</t>
  </si>
  <si>
    <t>Ecclisopteryx guttulata</t>
  </si>
  <si>
    <t>Ecclisopteryx madida</t>
  </si>
  <si>
    <t>Ernodes articularis</t>
  </si>
  <si>
    <t>Ernodes vicinus</t>
  </si>
  <si>
    <t>(McLACHLAN 1879)</t>
  </si>
  <si>
    <t>Erotesis baltica</t>
  </si>
  <si>
    <t>McLACHLAN 1877</t>
  </si>
  <si>
    <t>Glossosoma conformis</t>
  </si>
  <si>
    <t>NEBOISS 1963</t>
  </si>
  <si>
    <t>Glyphotaelius pellucidus</t>
  </si>
  <si>
    <t>Halesus radiatus</t>
  </si>
  <si>
    <t>Halesus rubricollis</t>
  </si>
  <si>
    <t>Helicopsyche sperata</t>
  </si>
  <si>
    <t>Hydatophylax infumatus</t>
  </si>
  <si>
    <t>McLACHLAN 1865</t>
  </si>
  <si>
    <t>Hydropsyche fulvipes</t>
  </si>
  <si>
    <t>Hydropsyche saxonica</t>
  </si>
  <si>
    <t>McLACHLAN, 1884</t>
  </si>
  <si>
    <t>Hydropsyche tenuis</t>
  </si>
  <si>
    <t>NAVAS, 1932</t>
  </si>
  <si>
    <t>Hydroptila martini</t>
  </si>
  <si>
    <t>MARSHALL 1977</t>
  </si>
  <si>
    <t>Hydroptila valesiaca</t>
  </si>
  <si>
    <t>SCHMID 1947</t>
  </si>
  <si>
    <t>Leptotaulius gracilis</t>
  </si>
  <si>
    <t>SCHMID 1955</t>
  </si>
  <si>
    <t>Limnephilus auricula</t>
  </si>
  <si>
    <t>Limnephilus centralis</t>
  </si>
  <si>
    <t>Limnephilus coenosus</t>
  </si>
  <si>
    <t>Limnephilus extricatus</t>
  </si>
  <si>
    <t>Limnephilus flavicornis</t>
  </si>
  <si>
    <t>FABRICIUS 1787</t>
  </si>
  <si>
    <t>Limnephilus helveticus</t>
  </si>
  <si>
    <t>SCHMID 1965</t>
  </si>
  <si>
    <t>Limnephilus ignavus</t>
  </si>
  <si>
    <t>Limnephilus lunatus</t>
  </si>
  <si>
    <t>Limnephilus rhombicus</t>
  </si>
  <si>
    <t>Limnephilus sparsus</t>
  </si>
  <si>
    <t>Lithax niger</t>
  </si>
  <si>
    <t>(HAGEN 1859)</t>
  </si>
  <si>
    <t>Lithax obscurus</t>
  </si>
  <si>
    <t>Lype reducta</t>
  </si>
  <si>
    <t>(HAGEN 1868)</t>
  </si>
  <si>
    <t>Melampophylax melampus</t>
  </si>
  <si>
    <t>Melampophylax mucoreus</t>
  </si>
  <si>
    <t>(HAGEN 1861)</t>
  </si>
  <si>
    <t>Metanoea flavipennis</t>
  </si>
  <si>
    <t>PICTET 1834</t>
  </si>
  <si>
    <t>Metanoea rhaetica</t>
  </si>
  <si>
    <t>Micrasema morosum</t>
  </si>
  <si>
    <t>(McLACHLAN  1868)</t>
  </si>
  <si>
    <t>Micropterna lateralis</t>
  </si>
  <si>
    <t>Micropterna nycterobia</t>
  </si>
  <si>
    <t>McLACHLAN 1875</t>
  </si>
  <si>
    <t>Micropterna sequax</t>
  </si>
  <si>
    <t>Microptila minutissima</t>
  </si>
  <si>
    <t>RIS 1897</t>
  </si>
  <si>
    <t>RE</t>
  </si>
  <si>
    <t>Notidobia ciliaris</t>
  </si>
  <si>
    <t>Odontocerum albicorne</t>
  </si>
  <si>
    <t>(SCOPOLI 1763)</t>
  </si>
  <si>
    <t>Oxyethira falcata</t>
  </si>
  <si>
    <t>MORTON 1893</t>
  </si>
  <si>
    <t>Parachiona picicornis</t>
  </si>
  <si>
    <t>Philopotamus ludificatus</t>
  </si>
  <si>
    <t>Philopotamus montanus</t>
  </si>
  <si>
    <t>DONOVAN, 1813</t>
  </si>
  <si>
    <t>Philopotamus variegatus</t>
  </si>
  <si>
    <t>Plectrocnemia brevis</t>
  </si>
  <si>
    <t>McLACHLAN 1871</t>
  </si>
  <si>
    <t>Plectrocnemia appennina</t>
  </si>
  <si>
    <t>Plectrocnemia conspersa</t>
  </si>
  <si>
    <t>Plectrocnemia geniculata</t>
  </si>
  <si>
    <t>Potamophylax cingulatus</t>
  </si>
  <si>
    <t>Potamophylax luctuosus</t>
  </si>
  <si>
    <t>PILLER &amp; MITTERPACHER 1783</t>
  </si>
  <si>
    <t>Potamophylax nigricornis</t>
  </si>
  <si>
    <t>Pseudopsilopteryx zimmeri</t>
  </si>
  <si>
    <t>Ptilocolepus granulatus</t>
  </si>
  <si>
    <t>Rhyacophila aurata</t>
  </si>
  <si>
    <t>BRAUER 1857</t>
  </si>
  <si>
    <t>Rhyacophila bonaparti</t>
  </si>
  <si>
    <t>Rhyacophila fasciata</t>
  </si>
  <si>
    <t>HAGEN 1859</t>
  </si>
  <si>
    <t>Rhyacophila glareosa</t>
  </si>
  <si>
    <t>McLACHLAN 1867</t>
  </si>
  <si>
    <t>Rhyacophila hirticornis</t>
  </si>
  <si>
    <t>Rhyacophila intermedia</t>
  </si>
  <si>
    <t>Rhyacophila laevis</t>
  </si>
  <si>
    <t>Rhyacophila meyeri</t>
  </si>
  <si>
    <t>Rhyacophila philopotamoides</t>
  </si>
  <si>
    <t>Rhyacophila pubescens</t>
  </si>
  <si>
    <t>Rhyacophila rectispina</t>
  </si>
  <si>
    <t>McLACHLAN 18784</t>
  </si>
  <si>
    <t xml:space="preserve">Rhyacophila stigmatica  </t>
  </si>
  <si>
    <t>(KOLENATI 1859)</t>
  </si>
  <si>
    <t>Rhyacophila tristis</t>
  </si>
  <si>
    <t>Silo nigricornis</t>
  </si>
  <si>
    <t>Silo pallipes</t>
  </si>
  <si>
    <t>(FABRICiUS, 1781)</t>
  </si>
  <si>
    <t>Silo piceus</t>
  </si>
  <si>
    <t>RAUER 1857</t>
  </si>
  <si>
    <t>Stactobia eatoniella</t>
  </si>
  <si>
    <t>McLACHLAN 1880</t>
  </si>
  <si>
    <t>Stactobia moselyi</t>
  </si>
  <si>
    <t>KIMMINS 1949</t>
  </si>
  <si>
    <t>Stactobia furcata</t>
  </si>
  <si>
    <t>MOSELY 1930</t>
  </si>
  <si>
    <t>Stenophylax mitis</t>
  </si>
  <si>
    <t>Stenophylax permistus</t>
  </si>
  <si>
    <t>Mc LACHLAN 1895</t>
  </si>
  <si>
    <t>Stenophylax vibex</t>
  </si>
  <si>
    <t>Synagapetus dubitans</t>
  </si>
  <si>
    <t>Synagapetus iridipennis</t>
  </si>
  <si>
    <t>Tinodes dives</t>
  </si>
  <si>
    <t>Tinodes maculicornis</t>
  </si>
  <si>
    <t>Tinodes pallidulus</t>
  </si>
  <si>
    <t>Tinodes sylvia</t>
  </si>
  <si>
    <t>RIS 1903</t>
  </si>
  <si>
    <t>Tinodes unicolor</t>
  </si>
  <si>
    <t>Tinodes zelleri</t>
  </si>
  <si>
    <t>Wormaldia copiosa</t>
  </si>
  <si>
    <t>(McLACHLAN 1868)</t>
  </si>
  <si>
    <t>Wormaldia occipitalis</t>
  </si>
  <si>
    <t>Wormaldia pulla</t>
  </si>
  <si>
    <t>(McLACHLAN 1878)</t>
  </si>
  <si>
    <t>KIMMINS 1953</t>
  </si>
  <si>
    <t>AMPHIBIA</t>
  </si>
  <si>
    <t>Salamandra salamandra</t>
  </si>
  <si>
    <t>correspondant</t>
  </si>
  <si>
    <t>complété le (date)</t>
  </si>
  <si>
    <t>Taxa</t>
  </si>
  <si>
    <t>Stadium</t>
  </si>
  <si>
    <t>RL</t>
  </si>
  <si>
    <t>NP</t>
  </si>
  <si>
    <t>Endemit</t>
  </si>
  <si>
    <t>Anzahl</t>
  </si>
  <si>
    <t>Klasse</t>
  </si>
  <si>
    <t>Quellen Protokoll - Fauna</t>
  </si>
  <si>
    <t>Ortsname :</t>
  </si>
  <si>
    <t>Datum :</t>
  </si>
  <si>
    <t>Höhe :</t>
  </si>
  <si>
    <t>Koordinaten X/Y:</t>
  </si>
  <si>
    <t>BestimmerIn :</t>
  </si>
  <si>
    <t>Kanton :</t>
  </si>
  <si>
    <r>
      <t>ERGEBNIS</t>
    </r>
    <r>
      <rPr>
        <sz val="14"/>
        <rFont val="Arial"/>
        <family val="2"/>
      </rPr>
      <t xml:space="preserve"> :</t>
    </r>
  </si>
  <si>
    <t>Klassierung :</t>
  </si>
  <si>
    <t>Rote Listen Arten</t>
  </si>
  <si>
    <t>quelltypisch</t>
  </si>
  <si>
    <t>Prioritäre Arten</t>
  </si>
  <si>
    <t>bedingt quelltypisch</t>
  </si>
  <si>
    <t>Endemiten</t>
  </si>
  <si>
    <t>quellverträglich</t>
  </si>
  <si>
    <t>ÖWZ 16 Arten</t>
  </si>
  <si>
    <t>quellfremd</t>
  </si>
  <si>
    <t>ÖWZ 8 Arten</t>
  </si>
  <si>
    <t>sehr quellfremd</t>
  </si>
  <si>
    <r>
      <t xml:space="preserve">Abundanzklassen  :   1 =&gt; 1 - 2 Ind.  </t>
    </r>
    <r>
      <rPr>
        <sz val="11"/>
        <rFont val="Symbol"/>
        <family val="1"/>
      </rPr>
      <t xml:space="preserve">· </t>
    </r>
    <r>
      <rPr>
        <sz val="11"/>
        <rFont val="Arial"/>
        <family val="2"/>
      </rPr>
      <t xml:space="preserve">  2 =&gt; 3 - 7 Ind.  </t>
    </r>
    <r>
      <rPr>
        <sz val="11"/>
        <rFont val="Symbol"/>
        <family val="1"/>
      </rPr>
      <t>·</t>
    </r>
    <r>
      <rPr>
        <sz val="11"/>
        <rFont val="Arial"/>
        <family val="2"/>
      </rPr>
      <t xml:space="preserve">   3 =&gt; 8 - 15 Ind.  </t>
    </r>
    <r>
      <rPr>
        <sz val="11"/>
        <rFont val="Symbol"/>
        <family val="1"/>
      </rPr>
      <t>·</t>
    </r>
    <r>
      <rPr>
        <sz val="11"/>
        <rFont val="Arial"/>
        <family val="2"/>
      </rPr>
      <t xml:space="preserve">  4 =&gt; 16 - 50 Ind.  </t>
    </r>
    <r>
      <rPr>
        <sz val="11"/>
        <rFont val="Calibri"/>
        <family val="2"/>
      </rPr>
      <t>•</t>
    </r>
    <r>
      <rPr>
        <sz val="11"/>
        <rFont val="Arial"/>
        <family val="2"/>
      </rPr>
      <t xml:space="preserve">  5 =&gt;  &gt;50 Ind.</t>
    </r>
  </si>
  <si>
    <r>
      <t>oder</t>
    </r>
    <r>
      <rPr>
        <sz val="11"/>
        <rFont val="Arial"/>
        <family val="2"/>
      </rPr>
      <t xml:space="preserve">  [x]</t>
    </r>
  </si>
  <si>
    <r>
      <rPr>
        <b/>
        <sz val="11"/>
        <rFont val="Arial"/>
        <family val="2"/>
      </rPr>
      <t>FeldbearbeiterIn (leg)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>ändern falls anders</t>
    </r>
  </si>
  <si>
    <t>nur genaue Anzahl</t>
  </si>
  <si>
    <t>Protokoll - Struktur</t>
  </si>
  <si>
    <t>Protocole - Structure</t>
  </si>
  <si>
    <t>(dazugehörig)</t>
  </si>
  <si>
    <t>ausgefüllt am (Datum)</t>
  </si>
  <si>
    <t>TAXALISTE</t>
  </si>
  <si>
    <t xml:space="preserve">alpine Quelle  </t>
  </si>
  <si>
    <t>ankreuzen [x]</t>
  </si>
  <si>
    <t>Quelle :</t>
  </si>
  <si>
    <t>Dendrocoelum cavaticum-komplex</t>
  </si>
  <si>
    <t>Dugesia lugubris/polychroa</t>
  </si>
  <si>
    <t>Dugesia sp.</t>
  </si>
  <si>
    <t>Polycelis nigra/tenuis</t>
  </si>
  <si>
    <t>Polycelis sp.</t>
  </si>
  <si>
    <t>Gammarus sp.</t>
  </si>
  <si>
    <t>Proasellus sp.</t>
  </si>
  <si>
    <t>Bythinella sp.</t>
  </si>
  <si>
    <t>Bythiospeum sp.</t>
  </si>
  <si>
    <t>Radix sp.</t>
  </si>
  <si>
    <t>Valvata sp.</t>
  </si>
  <si>
    <t>Pisidium sp.</t>
  </si>
  <si>
    <t>Calopteryx sp.</t>
  </si>
  <si>
    <t>Coenagrion sp.</t>
  </si>
  <si>
    <t>Cordulegaster sp.</t>
  </si>
  <si>
    <t>Libellula sp.</t>
  </si>
  <si>
    <t>Baetis sp.</t>
  </si>
  <si>
    <t>Centroptilum sp.</t>
  </si>
  <si>
    <t>Cloeon sp.</t>
  </si>
  <si>
    <t>E</t>
  </si>
  <si>
    <t>Ecdyonurus parahelveticus</t>
  </si>
  <si>
    <t>Ecdyonurus sp.</t>
  </si>
  <si>
    <t>Electrogena sp.</t>
  </si>
  <si>
    <t>Epeorus sp.</t>
  </si>
  <si>
    <t>Ephemera sp.</t>
  </si>
  <si>
    <t>Habroleptoides sp.</t>
  </si>
  <si>
    <t>Habrophlebia sp.</t>
  </si>
  <si>
    <t>EATON, 1885</t>
  </si>
  <si>
    <t>Rhithrogena sp.</t>
  </si>
  <si>
    <t>Amphinemura sp.</t>
  </si>
  <si>
    <t>Brachyptera sp.</t>
  </si>
  <si>
    <t>Capnia sp.</t>
  </si>
  <si>
    <t>Chloroperla sp.</t>
  </si>
  <si>
    <t>Dictyogenus sp.</t>
  </si>
  <si>
    <t>Dinocras sp.</t>
  </si>
  <si>
    <t>Isoperla sp.</t>
  </si>
  <si>
    <t>KUEHTREIBER 1934</t>
  </si>
  <si>
    <t>Leuctra braueri / muranyii</t>
  </si>
  <si>
    <t>Leuctra dolasilla</t>
  </si>
  <si>
    <t>CONSIGLIO 1955</t>
  </si>
  <si>
    <t>Leuctra handlirschi</t>
  </si>
  <si>
    <t>KEMPNY 1898</t>
  </si>
  <si>
    <t>Leuctra inermis</t>
  </si>
  <si>
    <t>Lectra moselyi</t>
  </si>
  <si>
    <t>MORTON 1929</t>
  </si>
  <si>
    <t>Leuctra muranyii</t>
  </si>
  <si>
    <t>VINÇON &amp; GRAF, 2011</t>
  </si>
  <si>
    <t>Lecutra pseudorosinae</t>
  </si>
  <si>
    <t>AUBERT 1954</t>
  </si>
  <si>
    <t>Leuctra rauscheri</t>
  </si>
  <si>
    <t>AUBERT 1957</t>
  </si>
  <si>
    <t>Leuctra schmidi</t>
  </si>
  <si>
    <t>Leuctra zwicki</t>
  </si>
  <si>
    <t>RAVIZZA &amp; VINCON 1991</t>
  </si>
  <si>
    <t>Leuctra sp.</t>
  </si>
  <si>
    <t>STEPHENS 1836</t>
  </si>
  <si>
    <t>Nemoura undulata</t>
  </si>
  <si>
    <t>Nemoura sp.</t>
  </si>
  <si>
    <t>Perla grandis</t>
  </si>
  <si>
    <t>RAMBUR 1842</t>
  </si>
  <si>
    <t>Perlodes sp.</t>
  </si>
  <si>
    <t>Protonemura nimborella</t>
  </si>
  <si>
    <t>Protonemura sp.</t>
  </si>
  <si>
    <t>Siphonoperla sp.</t>
  </si>
  <si>
    <t>Adicella sp.</t>
  </si>
  <si>
    <t>Agapetus sp.</t>
  </si>
  <si>
    <t xml:space="preserve">Alpopsyches ucenorum  </t>
  </si>
  <si>
    <t>Allogamus sp.</t>
  </si>
  <si>
    <t>Apatania sp.</t>
  </si>
  <si>
    <t>Beraea sp.</t>
  </si>
  <si>
    <t>Ernodes sp.</t>
  </si>
  <si>
    <t>Hydropsyche sp.</t>
  </si>
  <si>
    <t>Hydroptila sp.</t>
  </si>
  <si>
    <t>DD</t>
  </si>
  <si>
    <t>Lithax sp.</t>
  </si>
  <si>
    <t>Lype sp.</t>
  </si>
  <si>
    <t>Microptila sp.</t>
  </si>
  <si>
    <t>Philopotamus sp.</t>
  </si>
  <si>
    <t>Plectrocnemia sp.</t>
  </si>
  <si>
    <t>Rhyacophila vulgaris</t>
  </si>
  <si>
    <t xml:space="preserve">Rhyacophila sp. </t>
  </si>
  <si>
    <t>Silo sp.</t>
  </si>
  <si>
    <t>Stactobia sp.</t>
  </si>
  <si>
    <t>Synagapetus sp.</t>
  </si>
  <si>
    <t>Tinodes sp.</t>
  </si>
  <si>
    <t xml:space="preserve">Wormaldia variegata maclachlani </t>
  </si>
  <si>
    <t>Wormaldia sp.</t>
  </si>
  <si>
    <t>zusätzliche Taxa</t>
  </si>
  <si>
    <t>Anzahl Taxa</t>
  </si>
  <si>
    <t xml:space="preserve"> ID</t>
  </si>
  <si>
    <t>ID</t>
  </si>
  <si>
    <t>Niphargus sp.</t>
  </si>
  <si>
    <t xml:space="preserve">Bythiospeum haeussleri  </t>
  </si>
  <si>
    <t>(CLESSIN 1910)</t>
  </si>
  <si>
    <t>Ephemerella sp.</t>
  </si>
  <si>
    <t>Rhithrogena hybrida</t>
  </si>
  <si>
    <t>Amphinemura sulcicollis</t>
  </si>
  <si>
    <t>Dictyogenus alpinus</t>
  </si>
  <si>
    <t>Drusus monticolus</t>
  </si>
  <si>
    <t>Anisogamus difformis</t>
  </si>
  <si>
    <t>Drusus sp.</t>
  </si>
  <si>
    <t>Sericostoma sp.</t>
  </si>
  <si>
    <t>Aeshna sp.</t>
  </si>
  <si>
    <t>AQ/ps_ver_20170421</t>
  </si>
  <si>
    <t>Siphonoperla torrentium / italica</t>
  </si>
  <si>
    <t>Leuctra cingulata</t>
  </si>
  <si>
    <t>Rhabdiopteryx neglecta</t>
  </si>
  <si>
    <t>(ALBARDA, 1889)</t>
  </si>
</sst>
</file>

<file path=xl/styles.xml><?xml version="1.0" encoding="utf-8"?>
<styleSheet xmlns="http://schemas.openxmlformats.org/spreadsheetml/2006/main">
  <numFmts count="2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#,##0\ &quot;Fr.&quot;;\-#,##0\ &quot;Fr.&quot;"/>
    <numFmt numFmtId="171" formatCode="#,##0\ &quot;Fr.&quot;;[Red]\-#,##0\ &quot;Fr.&quot;"/>
    <numFmt numFmtId="172" formatCode="#,##0.00\ &quot;Fr.&quot;;\-#,##0.00\ &quot;Fr.&quot;"/>
    <numFmt numFmtId="173" formatCode="#,##0.00\ &quot;Fr.&quot;;[Red]\-#,##0.00\ &quot;Fr.&quot;"/>
    <numFmt numFmtId="174" formatCode="_-* #,##0\ &quot;Fr.&quot;_-;\-* #,##0\ &quot;Fr.&quot;_-;_-* &quot;-&quot;\ &quot;Fr.&quot;_-;_-@_-"/>
    <numFmt numFmtId="175" formatCode="_-* #,##0\ _f_r_._-;\-* #,##0\ _f_r_._-;_-* &quot;-&quot;\ _f_r_._-;_-@_-"/>
    <numFmt numFmtId="176" formatCode="_-* #,##0.00\ &quot;Fr.&quot;_-;\-* #,##0.00\ &quot;Fr.&quot;_-;_-* &quot;-&quot;??\ &quot;Fr.&quot;_-;_-@_-"/>
    <numFmt numFmtId="177" formatCode="_-* #,##0.00\ _f_r_._-;\-* #,##0.00\ _f_r_._-;_-* &quot;-&quot;??\ _f_r_._-;_-@_-"/>
    <numFmt numFmtId="178" formatCode="0.0"/>
    <numFmt numFmtId="179" formatCode="&quot;-&quot;;&quot;-&quot;;&quot;-&quot;"/>
    <numFmt numFmtId="180" formatCode="[$-100C]dddd\ d\ mmmm\ yyyy"/>
    <numFmt numFmtId="181" formatCode="[$-100C]dddd\,\ d\ mmmm\ yyyy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9"/>
      <color indexed="9"/>
      <name val="Geneva"/>
      <family val="0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sz val="11"/>
      <name val="Symbol"/>
      <family val="1"/>
    </font>
    <font>
      <sz val="11"/>
      <name val="Calibri"/>
      <family val="2"/>
    </font>
    <font>
      <u val="single"/>
      <sz val="11"/>
      <name val="Arial"/>
      <family val="2"/>
    </font>
    <font>
      <sz val="14"/>
      <name val="Arial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9"/>
      <name val="Calibri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175" fontId="1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53" fillId="31" borderId="0" applyNumberFormat="0" applyBorder="0" applyAlignment="0" applyProtection="0"/>
    <xf numFmtId="0" fontId="15" fillId="0" borderId="0">
      <alignment/>
      <protection locked="0"/>
    </xf>
    <xf numFmtId="0" fontId="25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203">
    <xf numFmtId="0" fontId="0" fillId="0" borderId="0" xfId="0" applyAlignment="1">
      <alignment/>
    </xf>
    <xf numFmtId="0" fontId="2" fillId="33" borderId="10" xfId="48" applyFont="1" applyFill="1" applyBorder="1" applyAlignment="1" applyProtection="1">
      <alignment horizontal="left" vertical="center"/>
      <protection hidden="1"/>
    </xf>
    <xf numFmtId="0" fontId="3" fillId="33" borderId="10" xfId="48" applyFont="1" applyFill="1" applyBorder="1" applyAlignment="1" applyProtection="1">
      <alignment horizontal="center" vertical="center"/>
      <protection hidden="1"/>
    </xf>
    <xf numFmtId="16" fontId="4" fillId="33" borderId="10" xfId="48" applyNumberFormat="1" applyFont="1" applyFill="1" applyBorder="1" applyAlignment="1" applyProtection="1">
      <alignment/>
      <protection hidden="1"/>
    </xf>
    <xf numFmtId="0" fontId="2" fillId="33" borderId="10" xfId="48" applyFont="1" applyFill="1" applyBorder="1" applyAlignment="1" applyProtection="1">
      <alignment horizontal="center" vertical="center"/>
      <protection hidden="1"/>
    </xf>
    <xf numFmtId="0" fontId="5" fillId="33" borderId="10" xfId="48" applyFont="1" applyFill="1" applyBorder="1" applyAlignment="1" applyProtection="1">
      <alignment horizontal="right" vertical="center"/>
      <protection hidden="1"/>
    </xf>
    <xf numFmtId="0" fontId="2" fillId="33" borderId="10" xfId="48" applyFont="1" applyFill="1" applyBorder="1" applyAlignment="1" applyProtection="1">
      <alignment horizontal="right" vertical="center"/>
      <protection hidden="1"/>
    </xf>
    <xf numFmtId="0" fontId="4" fillId="0" borderId="0" xfId="48" applyFont="1" applyFill="1" applyBorder="1" applyProtection="1">
      <alignment/>
      <protection hidden="1"/>
    </xf>
    <xf numFmtId="0" fontId="5" fillId="0" borderId="0" xfId="48" applyFont="1" applyFill="1" applyBorder="1" applyAlignment="1" applyProtection="1">
      <alignment horizontal="left"/>
      <protection hidden="1"/>
    </xf>
    <xf numFmtId="0" fontId="3" fillId="0" borderId="0" xfId="48" applyFont="1" applyFill="1" applyBorder="1" applyProtection="1">
      <alignment/>
      <protection hidden="1"/>
    </xf>
    <xf numFmtId="16" fontId="3" fillId="0" borderId="0" xfId="48" applyNumberFormat="1" applyFont="1" applyFill="1" applyBorder="1" applyAlignment="1" applyProtection="1">
      <alignment/>
      <protection hidden="1"/>
    </xf>
    <xf numFmtId="0" fontId="5" fillId="0" borderId="0" xfId="48" applyFont="1" applyFill="1" applyBorder="1" applyAlignment="1" applyProtection="1">
      <alignment horizontal="right" vertical="center"/>
      <protection hidden="1"/>
    </xf>
    <xf numFmtId="0" fontId="5" fillId="0" borderId="0" xfId="48" applyFont="1" applyFill="1" applyBorder="1" applyAlignment="1" applyProtection="1">
      <alignment horizontal="right"/>
      <protection hidden="1"/>
    </xf>
    <xf numFmtId="0" fontId="5" fillId="0" borderId="0" xfId="48" applyFont="1" applyBorder="1" applyAlignment="1" applyProtection="1">
      <alignment horizontal="left" vertical="center"/>
      <protection hidden="1"/>
    </xf>
    <xf numFmtId="0" fontId="5" fillId="0" borderId="0" xfId="48" applyFont="1" applyBorder="1" applyAlignment="1" applyProtection="1">
      <alignment horizontal="right"/>
      <protection hidden="1"/>
    </xf>
    <xf numFmtId="14" fontId="5" fillId="0" borderId="11" xfId="48" applyNumberFormat="1" applyFont="1" applyFill="1" applyBorder="1" applyAlignment="1" applyProtection="1">
      <alignment horizontal="center"/>
      <protection locked="0"/>
    </xf>
    <xf numFmtId="0" fontId="3" fillId="0" borderId="0" xfId="48" applyFont="1" applyFill="1" applyBorder="1" applyAlignment="1" applyProtection="1">
      <alignment/>
      <protection hidden="1"/>
    </xf>
    <xf numFmtId="0" fontId="5" fillId="0" borderId="11" xfId="48" applyFont="1" applyFill="1" applyBorder="1" applyAlignment="1" applyProtection="1">
      <alignment horizontal="center"/>
      <protection locked="0"/>
    </xf>
    <xf numFmtId="0" fontId="3" fillId="0" borderId="0" xfId="48" applyFont="1" applyFill="1" applyBorder="1" applyAlignment="1" applyProtection="1">
      <alignment horizontal="center"/>
      <protection hidden="1"/>
    </xf>
    <xf numFmtId="0" fontId="7" fillId="33" borderId="0" xfId="48" applyFont="1" applyFill="1" applyBorder="1" applyProtection="1">
      <alignment/>
      <protection hidden="1"/>
    </xf>
    <xf numFmtId="0" fontId="8" fillId="34" borderId="0" xfId="48" applyFont="1" applyFill="1" applyBorder="1" applyAlignment="1" applyProtection="1">
      <alignment horizontal="center"/>
      <protection hidden="1"/>
    </xf>
    <xf numFmtId="0" fontId="9" fillId="33" borderId="0" xfId="48" applyFont="1" applyFill="1" applyBorder="1" applyAlignment="1" applyProtection="1">
      <alignment horizontal="right"/>
      <protection hidden="1"/>
    </xf>
    <xf numFmtId="0" fontId="0" fillId="0" borderId="12" xfId="48" applyFont="1" applyFill="1" applyBorder="1" applyAlignment="1" applyProtection="1">
      <alignment horizontal="center" vertical="center"/>
      <protection locked="0"/>
    </xf>
    <xf numFmtId="0" fontId="10" fillId="33" borderId="0" xfId="48" applyFont="1" applyFill="1" applyBorder="1" applyAlignment="1" applyProtection="1">
      <alignment horizontal="left"/>
      <protection hidden="1"/>
    </xf>
    <xf numFmtId="0" fontId="0" fillId="33" borderId="0" xfId="48" applyFont="1" applyFill="1" applyBorder="1" applyAlignment="1" applyProtection="1">
      <alignment horizontal="center"/>
      <protection hidden="1"/>
    </xf>
    <xf numFmtId="0" fontId="0" fillId="33" borderId="0" xfId="48" applyFont="1" applyFill="1" applyBorder="1" applyAlignment="1" applyProtection="1">
      <alignment horizontal="left"/>
      <protection hidden="1"/>
    </xf>
    <xf numFmtId="0" fontId="7" fillId="0" borderId="0" xfId="48" applyFont="1" applyFill="1" applyBorder="1" applyProtection="1">
      <alignment/>
      <protection hidden="1"/>
    </xf>
    <xf numFmtId="0" fontId="11" fillId="0" borderId="0" xfId="48" applyFont="1" applyFill="1" applyBorder="1" applyProtection="1">
      <alignment/>
      <protection hidden="1"/>
    </xf>
    <xf numFmtId="0" fontId="9" fillId="0" borderId="0" xfId="48" applyFont="1" applyFill="1" applyBorder="1" applyAlignment="1" applyProtection="1">
      <alignment horizontal="center"/>
      <protection hidden="1"/>
    </xf>
    <xf numFmtId="0" fontId="9" fillId="0" borderId="0" xfId="48" applyFont="1" applyFill="1" applyBorder="1" applyAlignment="1" applyProtection="1">
      <alignment textRotation="90"/>
      <protection hidden="1"/>
    </xf>
    <xf numFmtId="0" fontId="9" fillId="0" borderId="0" xfId="48" applyFont="1" applyFill="1" applyBorder="1" applyAlignment="1" applyProtection="1">
      <alignment horizontal="center" textRotation="90"/>
      <protection hidden="1"/>
    </xf>
    <xf numFmtId="0" fontId="9" fillId="0" borderId="0" xfId="48" applyFont="1" applyFill="1" applyBorder="1" applyProtection="1">
      <alignment/>
      <protection hidden="1"/>
    </xf>
    <xf numFmtId="0" fontId="12" fillId="0" borderId="0" xfId="48" applyFont="1" applyFill="1" applyBorder="1" applyProtection="1">
      <alignment/>
      <protection hidden="1"/>
    </xf>
    <xf numFmtId="0" fontId="11" fillId="35" borderId="12" xfId="48" applyFont="1" applyFill="1" applyBorder="1" applyAlignment="1" applyProtection="1">
      <alignment horizontal="left"/>
      <protection locked="0"/>
    </xf>
    <xf numFmtId="0" fontId="11" fillId="35" borderId="12" xfId="48" applyFont="1" applyFill="1" applyBorder="1" applyAlignment="1" applyProtection="1">
      <alignment horizontal="center"/>
      <protection locked="0"/>
    </xf>
    <xf numFmtId="0" fontId="9" fillId="0" borderId="0" xfId="48" applyFont="1" applyFill="1" applyBorder="1" applyAlignment="1" applyProtection="1">
      <alignment/>
      <protection hidden="1"/>
    </xf>
    <xf numFmtId="0" fontId="12" fillId="0" borderId="0" xfId="48" applyFont="1" applyFill="1" applyBorder="1" applyAlignment="1" applyProtection="1">
      <alignment/>
      <protection hidden="1"/>
    </xf>
    <xf numFmtId="0" fontId="11" fillId="0" borderId="10" xfId="48" applyFont="1" applyFill="1" applyBorder="1" applyAlignment="1" applyProtection="1">
      <alignment horizontal="left"/>
      <protection locked="0"/>
    </xf>
    <xf numFmtId="0" fontId="11" fillId="0" borderId="10" xfId="48" applyFont="1" applyFill="1" applyBorder="1" applyAlignment="1" applyProtection="1">
      <alignment horizontal="center"/>
      <protection locked="0"/>
    </xf>
    <xf numFmtId="0" fontId="9" fillId="36" borderId="0" xfId="48" applyFont="1" applyFill="1" applyBorder="1" applyAlignment="1" applyProtection="1">
      <alignment/>
      <protection hidden="1"/>
    </xf>
    <xf numFmtId="0" fontId="11" fillId="0" borderId="12" xfId="48" applyFont="1" applyFill="1" applyBorder="1" applyAlignment="1" applyProtection="1">
      <alignment horizontal="left"/>
      <protection locked="0"/>
    </xf>
    <xf numFmtId="0" fontId="12" fillId="0" borderId="0" xfId="48" applyFont="1" applyFill="1" applyBorder="1" applyAlignment="1" applyProtection="1">
      <alignment horizontal="center"/>
      <protection hidden="1"/>
    </xf>
    <xf numFmtId="0" fontId="11" fillId="0" borderId="12" xfId="48" applyFont="1" applyFill="1" applyBorder="1" applyAlignment="1" applyProtection="1">
      <alignment horizontal="center"/>
      <protection locked="0"/>
    </xf>
    <xf numFmtId="0" fontId="9" fillId="37" borderId="0" xfId="48" applyFont="1" applyFill="1" applyBorder="1" applyAlignment="1" applyProtection="1">
      <alignment/>
      <protection hidden="1"/>
    </xf>
    <xf numFmtId="0" fontId="9" fillId="38" borderId="0" xfId="48" applyFont="1" applyFill="1" applyBorder="1" applyAlignment="1" applyProtection="1">
      <alignment/>
      <protection hidden="1"/>
    </xf>
    <xf numFmtId="0" fontId="13" fillId="0" borderId="0" xfId="48" applyFont="1" applyFill="1" applyBorder="1" applyAlignment="1" applyProtection="1">
      <alignment horizontal="center"/>
      <protection hidden="1"/>
    </xf>
    <xf numFmtId="0" fontId="0" fillId="0" borderId="0" xfId="48" applyFill="1" applyBorder="1" applyProtection="1">
      <alignment/>
      <protection hidden="1"/>
    </xf>
    <xf numFmtId="0" fontId="14" fillId="0" borderId="0" xfId="48" applyFont="1" applyFill="1" applyBorder="1" applyAlignment="1" applyProtection="1">
      <alignment horizontal="center"/>
      <protection hidden="1"/>
    </xf>
    <xf numFmtId="0" fontId="7" fillId="33" borderId="13" xfId="49" applyFont="1" applyFill="1" applyBorder="1" applyAlignment="1" applyProtection="1">
      <alignment horizontal="left"/>
      <protection/>
    </xf>
    <xf numFmtId="0" fontId="0" fillId="33" borderId="13" xfId="48" applyFill="1" applyBorder="1" applyProtection="1">
      <alignment/>
      <protection hidden="1"/>
    </xf>
    <xf numFmtId="0" fontId="0" fillId="33" borderId="0" xfId="48" applyFill="1" applyBorder="1" applyProtection="1">
      <alignment/>
      <protection hidden="1"/>
    </xf>
    <xf numFmtId="0" fontId="0" fillId="33" borderId="0" xfId="48" applyFill="1" applyBorder="1" applyAlignment="1" applyProtection="1">
      <alignment vertical="center"/>
      <protection hidden="1"/>
    </xf>
    <xf numFmtId="0" fontId="0" fillId="33" borderId="0" xfId="49" applyFont="1" applyFill="1" applyBorder="1" applyAlignment="1" applyProtection="1">
      <alignment vertical="center"/>
      <protection/>
    </xf>
    <xf numFmtId="0" fontId="0" fillId="33" borderId="12" xfId="48" applyNumberFormat="1" applyFill="1" applyBorder="1" applyAlignment="1" applyProtection="1">
      <alignment horizontal="center" vertical="center"/>
      <protection hidden="1"/>
    </xf>
    <xf numFmtId="0" fontId="0" fillId="33" borderId="0" xfId="49" applyFont="1" applyFill="1" applyBorder="1" applyAlignment="1" applyProtection="1">
      <alignment horizontal="left" vertical="center"/>
      <protection/>
    </xf>
    <xf numFmtId="1" fontId="5" fillId="33" borderId="0" xfId="49" applyNumberFormat="1" applyFont="1" applyFill="1" applyBorder="1" applyAlignment="1" applyProtection="1">
      <alignment horizontal="center" vertical="center"/>
      <protection hidden="1"/>
    </xf>
    <xf numFmtId="0" fontId="8" fillId="33" borderId="0" xfId="49" applyFont="1" applyFill="1" applyBorder="1" applyAlignment="1" applyProtection="1">
      <alignment vertical="center"/>
      <protection/>
    </xf>
    <xf numFmtId="0" fontId="8" fillId="33" borderId="0" xfId="49" applyFont="1" applyFill="1" applyBorder="1" applyProtection="1">
      <alignment/>
      <protection/>
    </xf>
    <xf numFmtId="178" fontId="6" fillId="33" borderId="0" xfId="49" applyNumberFormat="1" applyFont="1" applyFill="1" applyBorder="1" applyAlignment="1" applyProtection="1">
      <alignment horizontal="center" vertical="center"/>
      <protection hidden="1"/>
    </xf>
    <xf numFmtId="0" fontId="0" fillId="33" borderId="14" xfId="48" applyFill="1" applyBorder="1" applyProtection="1">
      <alignment/>
      <protection hidden="1"/>
    </xf>
    <xf numFmtId="0" fontId="0" fillId="33" borderId="0" xfId="49" applyFont="1" applyFill="1" applyBorder="1" applyAlignment="1" applyProtection="1">
      <alignment horizontal="left"/>
      <protection/>
    </xf>
    <xf numFmtId="0" fontId="8" fillId="33" borderId="15" xfId="49" applyFont="1" applyFill="1" applyBorder="1" applyProtection="1">
      <alignment/>
      <protection/>
    </xf>
    <xf numFmtId="0" fontId="0" fillId="33" borderId="15" xfId="48" applyFill="1" applyBorder="1" applyProtection="1">
      <alignment/>
      <protection hidden="1"/>
    </xf>
    <xf numFmtId="0" fontId="9" fillId="33" borderId="0" xfId="48" applyFont="1" applyFill="1" applyBorder="1" applyAlignment="1" applyProtection="1">
      <alignment horizontal="left" vertical="center"/>
      <protection hidden="1"/>
    </xf>
    <xf numFmtId="0" fontId="9" fillId="33" borderId="0" xfId="48" applyFont="1" applyFill="1" applyBorder="1" applyAlignment="1" applyProtection="1">
      <alignment vertical="center"/>
      <protection hidden="1"/>
    </xf>
    <xf numFmtId="0" fontId="23" fillId="33" borderId="0" xfId="48" applyFont="1" applyFill="1" applyBorder="1" applyAlignment="1" applyProtection="1">
      <alignment horizontal="center" vertical="center"/>
      <protection hidden="1"/>
    </xf>
    <xf numFmtId="0" fontId="12" fillId="33" borderId="0" xfId="48" applyFont="1" applyFill="1" applyBorder="1" applyAlignment="1" applyProtection="1">
      <alignment vertical="center"/>
      <protection hidden="1"/>
    </xf>
    <xf numFmtId="0" fontId="4" fillId="0" borderId="0" xfId="48" applyFont="1" applyFill="1" applyBorder="1" applyAlignment="1" applyProtection="1">
      <alignment vertical="center"/>
      <protection hidden="1"/>
    </xf>
    <xf numFmtId="0" fontId="9" fillId="0" borderId="0" xfId="48" applyFont="1" applyFill="1" applyBorder="1" applyAlignment="1" applyProtection="1">
      <alignment horizontal="left"/>
      <protection hidden="1"/>
    </xf>
    <xf numFmtId="0" fontId="11" fillId="0" borderId="0" xfId="48" applyFont="1" applyFill="1" applyBorder="1" applyAlignment="1" applyProtection="1">
      <alignment horizontal="right" vertical="center"/>
      <protection hidden="1"/>
    </xf>
    <xf numFmtId="0" fontId="9" fillId="33" borderId="13" xfId="48" applyFont="1" applyFill="1" applyBorder="1" applyProtection="1">
      <alignment/>
      <protection hidden="1"/>
    </xf>
    <xf numFmtId="0" fontId="9" fillId="33" borderId="13" xfId="48" applyFont="1" applyFill="1" applyBorder="1" applyAlignment="1" applyProtection="1">
      <alignment horizontal="right"/>
      <protection hidden="1"/>
    </xf>
    <xf numFmtId="0" fontId="9" fillId="33" borderId="15" xfId="48" applyFont="1" applyFill="1" applyBorder="1" applyProtection="1">
      <alignment/>
      <protection hidden="1"/>
    </xf>
    <xf numFmtId="0" fontId="9" fillId="33" borderId="15" xfId="48" applyFont="1" applyFill="1" applyBorder="1" applyAlignment="1" applyProtection="1">
      <alignment horizontal="right"/>
      <protection hidden="1"/>
    </xf>
    <xf numFmtId="0" fontId="8" fillId="0" borderId="0" xfId="48" applyFont="1" applyFill="1" applyBorder="1" applyAlignment="1" applyProtection="1">
      <alignment horizontal="right"/>
      <protection hidden="1"/>
    </xf>
    <xf numFmtId="0" fontId="24" fillId="39" borderId="0" xfId="49" applyFont="1" applyFill="1" applyBorder="1" applyAlignment="1">
      <alignment/>
      <protection/>
    </xf>
    <xf numFmtId="0" fontId="8" fillId="39" borderId="0" xfId="49" applyFont="1" applyFill="1" applyBorder="1" applyAlignment="1">
      <alignment/>
      <protection/>
    </xf>
    <xf numFmtId="0" fontId="9" fillId="39" borderId="0" xfId="48" applyFont="1" applyFill="1" applyBorder="1" applyAlignment="1" applyProtection="1">
      <alignment horizontal="center" textRotation="90"/>
      <protection hidden="1"/>
    </xf>
    <xf numFmtId="0" fontId="13" fillId="0" borderId="0" xfId="48" applyFont="1" applyFill="1" applyBorder="1" applyProtection="1">
      <alignment/>
      <protection hidden="1"/>
    </xf>
    <xf numFmtId="0" fontId="0" fillId="0" borderId="12" xfId="53" applyFont="1" applyFill="1" applyBorder="1" applyAlignment="1">
      <alignment/>
      <protection locked="0"/>
    </xf>
    <xf numFmtId="0" fontId="8" fillId="0" borderId="12" xfId="49" applyFont="1" applyFill="1" applyBorder="1" applyAlignment="1">
      <alignment/>
      <protection/>
    </xf>
    <xf numFmtId="0" fontId="8" fillId="0" borderId="12" xfId="49" applyFont="1" applyFill="1" applyBorder="1" applyAlignment="1">
      <alignment horizontal="center"/>
      <protection/>
    </xf>
    <xf numFmtId="0" fontId="0" fillId="0" borderId="12" xfId="49" applyFont="1" applyFill="1" applyBorder="1" applyAlignment="1" applyProtection="1">
      <alignment/>
      <protection locked="0"/>
    </xf>
    <xf numFmtId="0" fontId="8" fillId="0" borderId="12" xfId="53" applyFont="1" applyFill="1" applyBorder="1" applyAlignment="1">
      <alignment/>
      <protection locked="0"/>
    </xf>
    <xf numFmtId="0" fontId="0" fillId="0" borderId="12" xfId="49" applyFont="1" applyFill="1" applyBorder="1" applyAlignment="1">
      <alignment/>
      <protection/>
    </xf>
    <xf numFmtId="0" fontId="8" fillId="0" borderId="12" xfId="49" applyFont="1" applyFill="1" applyBorder="1" applyAlignment="1" applyProtection="1">
      <alignment/>
      <protection locked="0"/>
    </xf>
    <xf numFmtId="1" fontId="0" fillId="0" borderId="12" xfId="49" applyNumberFormat="1" applyFont="1" applyFill="1" applyBorder="1" applyAlignment="1" applyProtection="1">
      <alignment horizontal="center"/>
      <protection locked="0"/>
    </xf>
    <xf numFmtId="0" fontId="8" fillId="0" borderId="12" xfId="49" applyFont="1" applyFill="1" applyBorder="1" applyAlignment="1">
      <alignment horizontal="left" wrapText="1"/>
      <protection/>
    </xf>
    <xf numFmtId="0" fontId="8" fillId="0" borderId="12" xfId="49" applyFont="1" applyFill="1" applyBorder="1" applyAlignment="1">
      <alignment wrapText="1"/>
      <protection/>
    </xf>
    <xf numFmtId="0" fontId="8" fillId="0" borderId="12" xfId="49" applyFont="1" applyFill="1" applyBorder="1" applyAlignment="1">
      <alignment horizontal="left"/>
      <protection/>
    </xf>
    <xf numFmtId="0" fontId="0" fillId="0" borderId="12" xfId="49" applyFont="1" applyFill="1" applyBorder="1" applyAlignment="1">
      <alignment horizontal="left"/>
      <protection/>
    </xf>
    <xf numFmtId="1" fontId="8" fillId="0" borderId="12" xfId="54" applyNumberFormat="1" applyFont="1" applyFill="1" applyBorder="1" applyAlignment="1">
      <alignment horizontal="left"/>
      <protection/>
    </xf>
    <xf numFmtId="1" fontId="0" fillId="0" borderId="12" xfId="54" applyNumberFormat="1" applyFont="1" applyFill="1" applyBorder="1" applyAlignment="1">
      <alignment horizontal="center"/>
      <protection/>
    </xf>
    <xf numFmtId="0" fontId="8" fillId="0" borderId="12" xfId="54" applyFont="1" applyFill="1" applyBorder="1" applyAlignment="1">
      <alignment/>
      <protection/>
    </xf>
    <xf numFmtId="0" fontId="8" fillId="0" borderId="12" xfId="54" applyFont="1" applyFill="1" applyBorder="1" applyAlignment="1">
      <alignment wrapText="1"/>
      <protection/>
    </xf>
    <xf numFmtId="1" fontId="0" fillId="0" borderId="12" xfId="54" applyNumberFormat="1" applyFont="1" applyFill="1" applyBorder="1" applyAlignment="1">
      <alignment horizontal="center" wrapText="1"/>
      <protection/>
    </xf>
    <xf numFmtId="1" fontId="0" fillId="0" borderId="12" xfId="49" applyNumberFormat="1" applyFont="1" applyFill="1" applyBorder="1" applyAlignment="1">
      <alignment horizontal="center"/>
      <protection/>
    </xf>
    <xf numFmtId="178" fontId="5" fillId="0" borderId="16" xfId="46" applyNumberFormat="1" applyFont="1" applyFill="1" applyBorder="1" applyAlignment="1" applyProtection="1">
      <alignment horizontal="center" vertical="center"/>
      <protection hidden="1"/>
    </xf>
    <xf numFmtId="0" fontId="11" fillId="33" borderId="13" xfId="48" applyFont="1" applyFill="1" applyBorder="1" applyProtection="1">
      <alignment/>
      <protection hidden="1"/>
    </xf>
    <xf numFmtId="0" fontId="8" fillId="33" borderId="13" xfId="48" applyFont="1" applyFill="1" applyBorder="1" applyAlignment="1" applyProtection="1">
      <alignment horizontal="center"/>
      <protection hidden="1"/>
    </xf>
    <xf numFmtId="14" fontId="9" fillId="0" borderId="17" xfId="48" applyNumberFormat="1" applyFont="1" applyFill="1" applyBorder="1" applyAlignment="1" applyProtection="1">
      <alignment horizontal="center"/>
      <protection hidden="1" locked="0"/>
    </xf>
    <xf numFmtId="0" fontId="11" fillId="33" borderId="0" xfId="48" applyFont="1" applyFill="1" applyBorder="1" applyAlignment="1" applyProtection="1">
      <alignment horizontal="right"/>
      <protection hidden="1"/>
    </xf>
    <xf numFmtId="0" fontId="2" fillId="33" borderId="10" xfId="0" applyFont="1" applyFill="1" applyBorder="1" applyAlignment="1" applyProtection="1">
      <alignment horizontal="center" vertical="center"/>
      <protection hidden="1"/>
    </xf>
    <xf numFmtId="0" fontId="6" fillId="33" borderId="10" xfId="48" applyFont="1" applyFill="1" applyBorder="1" applyAlignment="1" applyProtection="1">
      <alignment horizontal="center" vertical="center"/>
      <protection locked="0"/>
    </xf>
    <xf numFmtId="0" fontId="11" fillId="35" borderId="12" xfId="48" applyFont="1" applyFill="1" applyBorder="1" applyAlignment="1" applyProtection="1">
      <alignment horizontal="center"/>
      <protection hidden="1"/>
    </xf>
    <xf numFmtId="0" fontId="11" fillId="0" borderId="10" xfId="48" applyFont="1" applyFill="1" applyBorder="1" applyAlignment="1" applyProtection="1">
      <alignment horizontal="center"/>
      <protection hidden="1"/>
    </xf>
    <xf numFmtId="0" fontId="11" fillId="0" borderId="12" xfId="48" applyFont="1" applyFill="1" applyBorder="1" applyAlignment="1" applyProtection="1">
      <alignment horizontal="center"/>
      <protection hidden="1"/>
    </xf>
    <xf numFmtId="0" fontId="6" fillId="33" borderId="13" xfId="49" applyFont="1" applyFill="1" applyBorder="1" applyAlignment="1" applyProtection="1">
      <alignment horizontal="left" vertical="center"/>
      <protection hidden="1"/>
    </xf>
    <xf numFmtId="0" fontId="0" fillId="33" borderId="13" xfId="49" applyFont="1" applyFill="1" applyBorder="1" applyAlignment="1" applyProtection="1">
      <alignment vertical="center"/>
      <protection hidden="1"/>
    </xf>
    <xf numFmtId="0" fontId="0" fillId="33" borderId="13" xfId="49" applyFont="1" applyFill="1" applyBorder="1" applyProtection="1">
      <alignment/>
      <protection hidden="1"/>
    </xf>
    <xf numFmtId="0" fontId="8" fillId="33" borderId="13" xfId="49" applyFont="1" applyFill="1" applyBorder="1" applyAlignment="1" applyProtection="1">
      <alignment horizontal="center"/>
      <protection hidden="1"/>
    </xf>
    <xf numFmtId="0" fontId="7" fillId="33" borderId="13" xfId="49" applyFont="1" applyFill="1" applyBorder="1" applyAlignment="1" applyProtection="1">
      <alignment horizontal="left"/>
      <protection hidden="1"/>
    </xf>
    <xf numFmtId="0" fontId="16" fillId="33" borderId="13" xfId="49" applyFont="1" applyFill="1" applyBorder="1" applyAlignment="1" applyProtection="1">
      <alignment horizontal="center"/>
      <protection hidden="1"/>
    </xf>
    <xf numFmtId="0" fontId="11" fillId="33" borderId="13" xfId="49" applyFont="1" applyFill="1" applyBorder="1" applyAlignment="1" applyProtection="1">
      <alignment horizontal="left" vertical="center"/>
      <protection hidden="1"/>
    </xf>
    <xf numFmtId="0" fontId="17" fillId="33" borderId="13" xfId="49" applyFont="1" applyFill="1" applyBorder="1" applyProtection="1">
      <alignment/>
      <protection hidden="1"/>
    </xf>
    <xf numFmtId="0" fontId="15" fillId="33" borderId="13" xfId="49" applyFill="1" applyBorder="1" applyProtection="1">
      <alignment/>
      <protection hidden="1"/>
    </xf>
    <xf numFmtId="0" fontId="7" fillId="33" borderId="0" xfId="49" applyFont="1" applyFill="1" applyBorder="1" applyAlignment="1" applyProtection="1">
      <alignment horizontal="left" vertical="center"/>
      <protection hidden="1"/>
    </xf>
    <xf numFmtId="0" fontId="6" fillId="33" borderId="0" xfId="49" applyFont="1" applyFill="1" applyBorder="1" applyAlignment="1" applyProtection="1">
      <alignment horizontal="left" vertical="center"/>
      <protection hidden="1"/>
    </xf>
    <xf numFmtId="0" fontId="0" fillId="33" borderId="0" xfId="49" applyFont="1" applyFill="1" applyBorder="1" applyAlignment="1" applyProtection="1">
      <alignment vertical="center"/>
      <protection hidden="1"/>
    </xf>
    <xf numFmtId="0" fontId="17" fillId="33" borderId="0" xfId="49" applyFont="1" applyFill="1" applyAlignment="1" applyProtection="1">
      <alignment vertical="center"/>
      <protection hidden="1"/>
    </xf>
    <xf numFmtId="0" fontId="17" fillId="33" borderId="0" xfId="49" applyFont="1" applyFill="1" applyAlignment="1" applyProtection="1">
      <alignment horizontal="center" vertical="center"/>
      <protection hidden="1"/>
    </xf>
    <xf numFmtId="0" fontId="0" fillId="33" borderId="0" xfId="49" applyFont="1" applyFill="1" applyBorder="1" applyAlignment="1" applyProtection="1">
      <alignment horizontal="left" vertical="center"/>
      <protection hidden="1"/>
    </xf>
    <xf numFmtId="0" fontId="18" fillId="33" borderId="0" xfId="49" applyFont="1" applyFill="1" applyBorder="1" applyAlignment="1" applyProtection="1">
      <alignment horizontal="center" vertical="center"/>
      <protection hidden="1"/>
    </xf>
    <xf numFmtId="0" fontId="19" fillId="40" borderId="0" xfId="0" applyFont="1" applyFill="1" applyBorder="1" applyAlignment="1" applyProtection="1">
      <alignment horizontal="left" vertical="center"/>
      <protection hidden="1"/>
    </xf>
    <xf numFmtId="0" fontId="0" fillId="41" borderId="12" xfId="49" applyFont="1" applyFill="1" applyBorder="1" applyAlignment="1" applyProtection="1">
      <alignment horizontal="center" vertical="center"/>
      <protection hidden="1"/>
    </xf>
    <xf numFmtId="0" fontId="0" fillId="42" borderId="0" xfId="0" applyFont="1" applyFill="1" applyBorder="1" applyAlignment="1" applyProtection="1">
      <alignment horizontal="left" vertical="center"/>
      <protection hidden="1"/>
    </xf>
    <xf numFmtId="0" fontId="8" fillId="33" borderId="0" xfId="49" applyFont="1" applyFill="1" applyBorder="1" applyAlignment="1" applyProtection="1">
      <alignment horizontal="left" vertical="center"/>
      <protection hidden="1"/>
    </xf>
    <xf numFmtId="0" fontId="0" fillId="36" borderId="0" xfId="0" applyFont="1" applyFill="1" applyBorder="1" applyAlignment="1" applyProtection="1">
      <alignment horizontal="left" vertical="center"/>
      <protection hidden="1"/>
    </xf>
    <xf numFmtId="0" fontId="8" fillId="33" borderId="0" xfId="49" applyFont="1" applyFill="1" applyBorder="1" applyAlignment="1" applyProtection="1">
      <alignment vertical="center"/>
      <protection hidden="1"/>
    </xf>
    <xf numFmtId="0" fontId="0" fillId="43" borderId="0" xfId="0" applyFont="1" applyFill="1" applyBorder="1" applyAlignment="1" applyProtection="1">
      <alignment horizontal="left" vertical="center"/>
      <protection hidden="1"/>
    </xf>
    <xf numFmtId="0" fontId="8" fillId="33" borderId="0" xfId="49" applyFont="1" applyFill="1" applyBorder="1" applyProtection="1">
      <alignment/>
      <protection hidden="1"/>
    </xf>
    <xf numFmtId="0" fontId="17" fillId="33" borderId="0" xfId="49" applyFont="1" applyFill="1" applyBorder="1" applyAlignment="1" applyProtection="1">
      <alignment horizontal="center"/>
      <protection hidden="1"/>
    </xf>
    <xf numFmtId="0" fontId="19" fillId="44" borderId="0" xfId="0" applyFont="1" applyFill="1" applyBorder="1" applyAlignment="1" applyProtection="1">
      <alignment horizontal="left" vertical="center"/>
      <protection hidden="1"/>
    </xf>
    <xf numFmtId="0" fontId="6" fillId="33" borderId="0" xfId="49" applyFont="1" applyFill="1" applyBorder="1" applyAlignment="1" applyProtection="1">
      <alignment horizontal="right" vertical="center" indent="1"/>
      <protection hidden="1"/>
    </xf>
    <xf numFmtId="0" fontId="8" fillId="33" borderId="15" xfId="49" applyFont="1" applyFill="1" applyBorder="1" applyAlignment="1" applyProtection="1">
      <alignment horizontal="left" vertical="center"/>
      <protection hidden="1"/>
    </xf>
    <xf numFmtId="0" fontId="8" fillId="33" borderId="15" xfId="49" applyFont="1" applyFill="1" applyBorder="1" applyAlignment="1" applyProtection="1">
      <alignment horizontal="right" vertical="center"/>
      <protection hidden="1"/>
    </xf>
    <xf numFmtId="0" fontId="8" fillId="33" borderId="15" xfId="49" applyFont="1" applyFill="1" applyBorder="1" applyAlignment="1" applyProtection="1">
      <alignment vertical="center"/>
      <protection hidden="1"/>
    </xf>
    <xf numFmtId="0" fontId="8" fillId="33" borderId="15" xfId="49" applyFont="1" applyFill="1" applyBorder="1" applyProtection="1">
      <alignment/>
      <protection hidden="1"/>
    </xf>
    <xf numFmtId="0" fontId="17" fillId="33" borderId="15" xfId="49" applyFont="1" applyFill="1" applyBorder="1" applyAlignment="1" applyProtection="1">
      <alignment horizontal="center"/>
      <protection hidden="1"/>
    </xf>
    <xf numFmtId="0" fontId="20" fillId="33" borderId="15" xfId="49" applyFont="1" applyFill="1" applyBorder="1" applyProtection="1">
      <alignment/>
      <protection hidden="1"/>
    </xf>
    <xf numFmtId="0" fontId="17" fillId="33" borderId="15" xfId="49" applyFont="1" applyFill="1" applyBorder="1" applyProtection="1">
      <alignment/>
      <protection hidden="1"/>
    </xf>
    <xf numFmtId="179" fontId="9" fillId="33" borderId="18" xfId="48" applyNumberFormat="1" applyFont="1" applyFill="1" applyBorder="1" applyAlignment="1" applyProtection="1">
      <alignment/>
      <protection hidden="1"/>
    </xf>
    <xf numFmtId="179" fontId="9" fillId="33" borderId="15" xfId="48" applyNumberFormat="1" applyFont="1" applyFill="1" applyBorder="1" applyAlignment="1" applyProtection="1">
      <alignment horizontal="left"/>
      <protection hidden="1"/>
    </xf>
    <xf numFmtId="0" fontId="9" fillId="0" borderId="15" xfId="48" applyFont="1" applyFill="1" applyBorder="1" applyProtection="1">
      <alignment/>
      <protection hidden="1"/>
    </xf>
    <xf numFmtId="0" fontId="61" fillId="45" borderId="0" xfId="0" applyFont="1" applyFill="1" applyBorder="1" applyAlignment="1" applyProtection="1">
      <alignment horizontal="left" vertical="center"/>
      <protection/>
    </xf>
    <xf numFmtId="0" fontId="0" fillId="46" borderId="12" xfId="49" applyFont="1" applyFill="1" applyBorder="1" applyAlignment="1" applyProtection="1">
      <alignment horizontal="center" vertical="center"/>
      <protection/>
    </xf>
    <xf numFmtId="0" fontId="0" fillId="47" borderId="0" xfId="0" applyFont="1" applyFill="1" applyBorder="1" applyAlignment="1" applyProtection="1">
      <alignment horizontal="left" vertical="center"/>
      <protection/>
    </xf>
    <xf numFmtId="0" fontId="0" fillId="48" borderId="0" xfId="0" applyFont="1" applyFill="1" applyBorder="1" applyAlignment="1" applyProtection="1">
      <alignment horizontal="left" vertical="center"/>
      <protection/>
    </xf>
    <xf numFmtId="0" fontId="0" fillId="49" borderId="0" xfId="0" applyFont="1" applyFill="1" applyBorder="1" applyAlignment="1" applyProtection="1">
      <alignment horizontal="left" vertical="center"/>
      <protection/>
    </xf>
    <xf numFmtId="0" fontId="61" fillId="50" borderId="0" xfId="0" applyFont="1" applyFill="1" applyBorder="1" applyAlignment="1" applyProtection="1">
      <alignment horizontal="left" vertical="center"/>
      <protection/>
    </xf>
    <xf numFmtId="0" fontId="6" fillId="51" borderId="13" xfId="49" applyFont="1" applyFill="1" applyBorder="1" applyAlignment="1" applyProtection="1">
      <alignment horizontal="left" vertical="center"/>
      <protection/>
    </xf>
    <xf numFmtId="0" fontId="0" fillId="51" borderId="13" xfId="49" applyFont="1" applyFill="1" applyBorder="1" applyAlignment="1" applyProtection="1">
      <alignment vertical="center"/>
      <protection/>
    </xf>
    <xf numFmtId="0" fontId="0" fillId="51" borderId="13" xfId="49" applyFont="1" applyFill="1" applyBorder="1" applyProtection="1">
      <alignment/>
      <protection/>
    </xf>
    <xf numFmtId="0" fontId="8" fillId="51" borderId="13" xfId="49" applyFont="1" applyFill="1" applyBorder="1" applyAlignment="1" applyProtection="1">
      <alignment horizontal="center"/>
      <protection/>
    </xf>
    <xf numFmtId="0" fontId="6" fillId="51" borderId="0" xfId="49" applyFont="1" applyFill="1" applyBorder="1" applyAlignment="1" applyProtection="1">
      <alignment horizontal="left" vertical="center"/>
      <protection/>
    </xf>
    <xf numFmtId="0" fontId="0" fillId="51" borderId="0" xfId="48" applyFill="1" applyBorder="1" applyAlignment="1" applyProtection="1">
      <alignment vertical="center"/>
      <protection hidden="1"/>
    </xf>
    <xf numFmtId="0" fontId="7" fillId="51" borderId="0" xfId="49" applyFont="1" applyFill="1" applyBorder="1" applyAlignment="1" applyProtection="1">
      <alignment horizontal="left" vertical="center"/>
      <protection/>
    </xf>
    <xf numFmtId="0" fontId="0" fillId="51" borderId="0" xfId="49" applyFont="1" applyFill="1" applyBorder="1" applyAlignment="1" applyProtection="1">
      <alignment vertical="center"/>
      <protection/>
    </xf>
    <xf numFmtId="0" fontId="18" fillId="51" borderId="0" xfId="49" applyFont="1" applyFill="1" applyBorder="1" applyAlignment="1" applyProtection="1">
      <alignment horizontal="center" vertical="center"/>
      <protection/>
    </xf>
    <xf numFmtId="1" fontId="5" fillId="51" borderId="0" xfId="49" applyNumberFormat="1" applyFont="1" applyFill="1" applyBorder="1" applyAlignment="1" applyProtection="1">
      <alignment horizontal="center" vertical="center"/>
      <protection hidden="1"/>
    </xf>
    <xf numFmtId="0" fontId="8" fillId="51" borderId="0" xfId="49" applyFont="1" applyFill="1" applyBorder="1" applyAlignment="1" applyProtection="1">
      <alignment vertical="center"/>
      <protection/>
    </xf>
    <xf numFmtId="178" fontId="6" fillId="51" borderId="0" xfId="49" applyNumberFormat="1" applyFont="1" applyFill="1" applyBorder="1" applyAlignment="1" applyProtection="1">
      <alignment horizontal="center" vertical="center"/>
      <protection hidden="1"/>
    </xf>
    <xf numFmtId="0" fontId="6" fillId="51" borderId="0" xfId="49" applyFont="1" applyFill="1" applyBorder="1" applyAlignment="1" applyProtection="1">
      <alignment horizontal="right" vertical="center" indent="1"/>
      <protection/>
    </xf>
    <xf numFmtId="0" fontId="23" fillId="51" borderId="0" xfId="48" applyFont="1" applyFill="1" applyBorder="1" applyAlignment="1" applyProtection="1">
      <alignment horizontal="center" vertical="center"/>
      <protection hidden="1"/>
    </xf>
    <xf numFmtId="0" fontId="9" fillId="51" borderId="0" xfId="48" applyFont="1" applyFill="1" applyBorder="1" applyAlignment="1" applyProtection="1">
      <alignment horizontal="left" vertical="center"/>
      <protection hidden="1"/>
    </xf>
    <xf numFmtId="0" fontId="9" fillId="51" borderId="13" xfId="48" applyFont="1" applyFill="1" applyBorder="1" applyProtection="1">
      <alignment/>
      <protection hidden="1"/>
    </xf>
    <xf numFmtId="0" fontId="8" fillId="33" borderId="13" xfId="48" applyFont="1" applyFill="1" applyBorder="1" applyProtection="1">
      <alignment/>
      <protection hidden="1"/>
    </xf>
    <xf numFmtId="0" fontId="9" fillId="33" borderId="0" xfId="48" applyFont="1" applyFill="1" applyBorder="1" applyProtection="1">
      <alignment/>
      <protection hidden="1"/>
    </xf>
    <xf numFmtId="0" fontId="7" fillId="52" borderId="0" xfId="48" applyFont="1" applyFill="1" applyBorder="1" applyProtection="1">
      <alignment/>
      <protection hidden="1"/>
    </xf>
    <xf numFmtId="0" fontId="8" fillId="53" borderId="0" xfId="48" applyFont="1" applyFill="1" applyBorder="1" applyAlignment="1" applyProtection="1">
      <alignment horizontal="center"/>
      <protection hidden="1"/>
    </xf>
    <xf numFmtId="0" fontId="9" fillId="52" borderId="0" xfId="48" applyFont="1" applyFill="1" applyBorder="1" applyAlignment="1" applyProtection="1">
      <alignment horizontal="right"/>
      <protection hidden="1"/>
    </xf>
    <xf numFmtId="0" fontId="10" fillId="52" borderId="0" xfId="48" applyFont="1" applyFill="1" applyBorder="1" applyAlignment="1" applyProtection="1">
      <alignment horizontal="left"/>
      <protection hidden="1"/>
    </xf>
    <xf numFmtId="0" fontId="0" fillId="52" borderId="0" xfId="48" applyFont="1" applyFill="1" applyBorder="1" applyAlignment="1" applyProtection="1">
      <alignment horizontal="center"/>
      <protection hidden="1"/>
    </xf>
    <xf numFmtId="0" fontId="8" fillId="0" borderId="12" xfId="48" applyFont="1" applyFill="1" applyBorder="1" applyProtection="1">
      <alignment/>
      <protection hidden="1"/>
    </xf>
    <xf numFmtId="1" fontId="8" fillId="0" borderId="12" xfId="49" applyNumberFormat="1" applyFont="1" applyFill="1" applyBorder="1" applyAlignment="1">
      <alignment horizontal="center"/>
      <protection/>
    </xf>
    <xf numFmtId="1" fontId="8" fillId="0" borderId="12" xfId="48" applyNumberFormat="1" applyFont="1" applyFill="1" applyBorder="1" applyProtection="1">
      <alignment/>
      <protection hidden="1"/>
    </xf>
    <xf numFmtId="0" fontId="11" fillId="33" borderId="18" xfId="48" applyFont="1" applyFill="1" applyBorder="1" applyAlignment="1" applyProtection="1">
      <alignment horizontal="right"/>
      <protection hidden="1"/>
    </xf>
    <xf numFmtId="179" fontId="9" fillId="0" borderId="19" xfId="48" applyNumberFormat="1" applyFont="1" applyFill="1" applyBorder="1" applyAlignment="1" applyProtection="1">
      <alignment horizontal="center"/>
      <protection hidden="1"/>
    </xf>
    <xf numFmtId="0" fontId="8" fillId="0" borderId="12" xfId="53" applyFont="1" applyFill="1" applyBorder="1" applyAlignment="1">
      <alignment wrapText="1"/>
      <protection locked="0"/>
    </xf>
    <xf numFmtId="0" fontId="6" fillId="33" borderId="10" xfId="48" applyFont="1" applyFill="1" applyBorder="1" applyAlignment="1" applyProtection="1">
      <alignment horizontal="center" vertical="center"/>
      <protection locked="0"/>
    </xf>
    <xf numFmtId="49" fontId="5" fillId="0" borderId="11" xfId="48" applyNumberFormat="1" applyFont="1" applyFill="1" applyBorder="1" applyAlignment="1" applyProtection="1">
      <alignment horizontal="left"/>
      <protection locked="0"/>
    </xf>
    <xf numFmtId="0" fontId="5" fillId="0" borderId="11" xfId="48" applyFont="1" applyFill="1" applyBorder="1" applyAlignment="1" applyProtection="1">
      <alignment horizontal="center"/>
      <protection locked="0"/>
    </xf>
    <xf numFmtId="0" fontId="5" fillId="0" borderId="20" xfId="48" applyFont="1" applyFill="1" applyBorder="1" applyAlignment="1" applyProtection="1">
      <alignment horizontal="center"/>
      <protection locked="0"/>
    </xf>
    <xf numFmtId="0" fontId="11" fillId="35" borderId="19" xfId="48" applyFont="1" applyFill="1" applyBorder="1" applyAlignment="1" applyProtection="1">
      <alignment horizontal="left"/>
      <protection locked="0"/>
    </xf>
    <xf numFmtId="0" fontId="11" fillId="35" borderId="17" xfId="48" applyFont="1" applyFill="1" applyBorder="1" applyAlignment="1" applyProtection="1">
      <alignment horizontal="left"/>
      <protection locked="0"/>
    </xf>
    <xf numFmtId="0" fontId="9" fillId="0" borderId="15" xfId="48" applyFont="1" applyFill="1" applyBorder="1" applyProtection="1">
      <alignment/>
      <protection hidden="1"/>
    </xf>
    <xf numFmtId="0" fontId="9" fillId="0" borderId="10" xfId="48" applyFont="1" applyFill="1" applyBorder="1" applyAlignment="1" applyProtection="1">
      <alignment horizontal="left"/>
      <protection locked="0"/>
    </xf>
    <xf numFmtId="0" fontId="11" fillId="0" borderId="19" xfId="48" applyFont="1" applyFill="1" applyBorder="1" applyAlignment="1" applyProtection="1">
      <alignment horizontal="left"/>
      <protection locked="0"/>
    </xf>
    <xf numFmtId="0" fontId="11" fillId="0" borderId="17" xfId="48" applyFont="1" applyFill="1" applyBorder="1" applyAlignment="1" applyProtection="1">
      <alignment horizontal="left"/>
      <protection locked="0"/>
    </xf>
    <xf numFmtId="0" fontId="61" fillId="50" borderId="0" xfId="0" applyFont="1" applyFill="1" applyBorder="1" applyAlignment="1" applyProtection="1">
      <alignment horizontal="left" vertical="center"/>
      <protection/>
    </xf>
    <xf numFmtId="179" fontId="9" fillId="0" borderId="19" xfId="48" applyNumberFormat="1" applyFont="1" applyFill="1" applyBorder="1" applyAlignment="1" applyProtection="1">
      <alignment horizontal="left"/>
      <protection hidden="1" locked="0"/>
    </xf>
    <xf numFmtId="179" fontId="9" fillId="0" borderId="17" xfId="48" applyNumberFormat="1" applyFont="1" applyFill="1" applyBorder="1" applyAlignment="1" applyProtection="1">
      <alignment horizontal="left"/>
      <protection hidden="1" locked="0"/>
    </xf>
    <xf numFmtId="0" fontId="61" fillId="45" borderId="0" xfId="0" applyFont="1" applyFill="1" applyBorder="1" applyAlignment="1" applyProtection="1">
      <alignment horizontal="left" vertical="center"/>
      <protection/>
    </xf>
    <xf numFmtId="0" fontId="0" fillId="47" borderId="0" xfId="0" applyFont="1" applyFill="1" applyBorder="1" applyAlignment="1" applyProtection="1">
      <alignment horizontal="left" vertical="center"/>
      <protection/>
    </xf>
    <xf numFmtId="0" fontId="0" fillId="48" borderId="0" xfId="0" applyFont="1" applyFill="1" applyBorder="1" applyAlignment="1" applyProtection="1">
      <alignment horizontal="left" vertical="center"/>
      <protection/>
    </xf>
    <xf numFmtId="0" fontId="0" fillId="49" borderId="0" xfId="0" applyFont="1" applyFill="1" applyBorder="1" applyAlignment="1" applyProtection="1">
      <alignment horizontal="left" vertical="center"/>
      <protection/>
    </xf>
    <xf numFmtId="0" fontId="19" fillId="44" borderId="0" xfId="0" applyFont="1" applyFill="1" applyBorder="1" applyAlignment="1" applyProtection="1">
      <alignment horizontal="left" vertical="center"/>
      <protection hidden="1"/>
    </xf>
    <xf numFmtId="0" fontId="11" fillId="0" borderId="19" xfId="48" applyFont="1" applyFill="1" applyBorder="1" applyAlignment="1" applyProtection="1">
      <alignment horizontal="center"/>
      <protection locked="0"/>
    </xf>
    <xf numFmtId="0" fontId="11" fillId="0" borderId="17" xfId="48" applyFont="1" applyFill="1" applyBorder="1" applyAlignment="1" applyProtection="1">
      <alignment horizontal="center"/>
      <protection locked="0"/>
    </xf>
    <xf numFmtId="0" fontId="19" fillId="40" borderId="0" xfId="0" applyFont="1" applyFill="1" applyBorder="1" applyAlignment="1" applyProtection="1">
      <alignment horizontal="left" vertical="center"/>
      <protection hidden="1"/>
    </xf>
    <xf numFmtId="0" fontId="0" fillId="42" borderId="0" xfId="0" applyFont="1" applyFill="1" applyBorder="1" applyAlignment="1" applyProtection="1">
      <alignment horizontal="left" vertical="center"/>
      <protection hidden="1"/>
    </xf>
    <xf numFmtId="0" fontId="0" fillId="36" borderId="0" xfId="0" applyFont="1" applyFill="1" applyBorder="1" applyAlignment="1" applyProtection="1">
      <alignment horizontal="left" vertical="center"/>
      <protection hidden="1"/>
    </xf>
    <xf numFmtId="0" fontId="0" fillId="43" borderId="0" xfId="0" applyFont="1" applyFill="1" applyBorder="1" applyAlignment="1" applyProtection="1">
      <alignment horizontal="left" vertical="center"/>
      <protection hidden="1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rmal 2" xfId="48"/>
    <cellStyle name="Normal 3" xfId="49"/>
    <cellStyle name="Notiz" xfId="50"/>
    <cellStyle name="Percent" xfId="51"/>
    <cellStyle name="Schlecht" xfId="52"/>
    <cellStyle name="Standard 2" xfId="53"/>
    <cellStyle name="Standard_TRICH_Quellarten.xls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</xdr:row>
      <xdr:rowOff>0</xdr:rowOff>
    </xdr:from>
    <xdr:ext cx="2466975" cy="333375"/>
    <xdr:sp>
      <xdr:nvSpPr>
        <xdr:cNvPr id="1" name="ZoneTexte 1"/>
        <xdr:cNvSpPr txBox="1">
          <a:spLocks noChangeArrowheads="1"/>
        </xdr:cNvSpPr>
      </xdr:nvSpPr>
      <xdr:spPr>
        <a:xfrm>
          <a:off x="1209675" y="504825"/>
          <a:ext cx="2466975" cy="333375"/>
        </a:xfrm>
        <a:prstGeom prst="rect">
          <a:avLst/>
        </a:prstGeom>
        <a:solidFill>
          <a:srgbClr val="BFBFBF">
            <a:alpha val="52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ENTWURF 20170421ps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</xdr:row>
      <xdr:rowOff>0</xdr:rowOff>
    </xdr:from>
    <xdr:ext cx="2466975" cy="342900"/>
    <xdr:sp>
      <xdr:nvSpPr>
        <xdr:cNvPr id="1" name="ZoneTexte 1"/>
        <xdr:cNvSpPr txBox="1">
          <a:spLocks noChangeArrowheads="1"/>
        </xdr:cNvSpPr>
      </xdr:nvSpPr>
      <xdr:spPr>
        <a:xfrm>
          <a:off x="1209675" y="504825"/>
          <a:ext cx="2466975" cy="342900"/>
        </a:xfrm>
        <a:prstGeom prst="rect">
          <a:avLst/>
        </a:prstGeom>
        <a:solidFill>
          <a:srgbClr val="BFBFBF">
            <a:alpha val="52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PROJET 20170421ps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95"/>
  <sheetViews>
    <sheetView view="pageBreakPreview" zoomScale="80" zoomScaleSheetLayoutView="80" zoomScalePageLayoutView="0" workbookViewId="0" topLeftCell="A1">
      <selection activeCell="C404" sqref="C404"/>
    </sheetView>
  </sheetViews>
  <sheetFormatPr defaultColWidth="11.421875" defaultRowHeight="12.75"/>
  <cols>
    <col min="1" max="1" width="2.421875" style="46" customWidth="1"/>
    <col min="2" max="2" width="15.7109375" style="46" customWidth="1"/>
    <col min="3" max="3" width="26.7109375" style="46" customWidth="1"/>
    <col min="4" max="4" width="3.7109375" style="46" customWidth="1"/>
    <col min="5" max="9" width="2.7109375" style="46" customWidth="1"/>
    <col min="10" max="10" width="8.7109375" style="46" customWidth="1"/>
    <col min="11" max="11" width="4.7109375" style="46" customWidth="1"/>
    <col min="12" max="14" width="2.7109375" style="46" customWidth="1"/>
    <col min="15" max="15" width="15.7109375" style="46" customWidth="1"/>
    <col min="16" max="16" width="26.7109375" style="46" customWidth="1"/>
    <col min="17" max="17" width="3.7109375" style="46" customWidth="1"/>
    <col min="18" max="22" width="2.7109375" style="46" customWidth="1"/>
    <col min="23" max="23" width="8.7109375" style="46" customWidth="1"/>
    <col min="24" max="24" width="4.7109375" style="46" customWidth="1"/>
    <col min="25" max="41" width="2.7109375" style="46" hidden="1" customWidth="1"/>
    <col min="42" max="16384" width="11.421875" style="46" customWidth="1"/>
  </cols>
  <sheetData>
    <row r="1" spans="1:41" s="7" customFormat="1" ht="35.25" customHeight="1">
      <c r="A1" s="1" t="s">
        <v>483</v>
      </c>
      <c r="B1" s="2"/>
      <c r="C1" s="2"/>
      <c r="D1" s="2"/>
      <c r="E1" s="2"/>
      <c r="F1" s="2"/>
      <c r="G1" s="2"/>
      <c r="H1" s="3"/>
      <c r="I1" s="3"/>
      <c r="J1" s="4"/>
      <c r="K1" s="102"/>
      <c r="L1" s="5"/>
      <c r="M1" s="5"/>
      <c r="N1" s="6" t="s">
        <v>489</v>
      </c>
      <c r="O1" s="103"/>
      <c r="P1" s="6" t="s">
        <v>2</v>
      </c>
      <c r="Q1" s="179"/>
      <c r="R1" s="179"/>
      <c r="S1" s="179"/>
      <c r="T1" s="179"/>
      <c r="U1" s="179"/>
      <c r="V1" s="179"/>
      <c r="W1" s="179"/>
      <c r="X1" s="179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41" s="9" customFormat="1" ht="4.5" customHeight="1">
      <c r="A2" s="8"/>
      <c r="C2" s="10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P2" s="12"/>
      <c r="Q2" s="12"/>
      <c r="R2" s="12"/>
      <c r="S2" s="12"/>
      <c r="T2" s="12"/>
      <c r="U2" s="12"/>
      <c r="V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</row>
    <row r="3" spans="1:41" s="9" customFormat="1" ht="19.5" customHeight="1">
      <c r="A3" s="13"/>
      <c r="B3" s="14" t="s">
        <v>513</v>
      </c>
      <c r="C3" s="180"/>
      <c r="D3" s="180"/>
      <c r="E3" s="180"/>
      <c r="F3" s="180"/>
      <c r="G3" s="180"/>
      <c r="H3" s="180"/>
      <c r="I3" s="180"/>
      <c r="J3" s="180"/>
      <c r="K3" s="12"/>
      <c r="L3" s="12"/>
      <c r="M3" s="12"/>
      <c r="N3" s="12" t="s">
        <v>485</v>
      </c>
      <c r="O3" s="15"/>
      <c r="P3" s="12" t="s">
        <v>487</v>
      </c>
      <c r="Q3" s="12"/>
      <c r="R3" s="181"/>
      <c r="S3" s="181"/>
      <c r="T3" s="181"/>
      <c r="U3" s="181"/>
      <c r="V3" s="182"/>
      <c r="W3" s="181"/>
      <c r="X3" s="181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</row>
    <row r="4" spans="1:21" s="9" customFormat="1" ht="4.5" customHeight="1">
      <c r="A4" s="13"/>
      <c r="B4" s="13"/>
      <c r="C4" s="16"/>
      <c r="D4" s="16"/>
      <c r="E4" s="16"/>
      <c r="F4" s="16"/>
      <c r="G4" s="16"/>
      <c r="H4" s="16"/>
      <c r="I4" s="16"/>
      <c r="K4" s="11"/>
      <c r="P4" s="11"/>
      <c r="Q4" s="11"/>
      <c r="U4" s="11"/>
    </row>
    <row r="5" spans="1:41" s="9" customFormat="1" ht="19.5" customHeight="1">
      <c r="A5" s="13"/>
      <c r="B5" s="12" t="s">
        <v>484</v>
      </c>
      <c r="C5" s="180"/>
      <c r="D5" s="180"/>
      <c r="E5" s="180"/>
      <c r="F5" s="180"/>
      <c r="G5" s="180"/>
      <c r="H5" s="180"/>
      <c r="I5" s="180"/>
      <c r="J5" s="180"/>
      <c r="K5" s="12"/>
      <c r="L5" s="12"/>
      <c r="M5" s="12"/>
      <c r="N5" s="12" t="s">
        <v>486</v>
      </c>
      <c r="O5" s="17"/>
      <c r="P5" s="12" t="s">
        <v>488</v>
      </c>
      <c r="Q5" s="180"/>
      <c r="R5" s="180"/>
      <c r="S5" s="180"/>
      <c r="T5" s="180"/>
      <c r="U5" s="180"/>
      <c r="V5" s="180"/>
      <c r="W5" s="180"/>
      <c r="X5" s="180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</row>
    <row r="6" spans="1:41" s="9" customFormat="1" ht="4.5" customHeight="1">
      <c r="A6" s="13"/>
      <c r="B6" s="12"/>
      <c r="C6" s="18"/>
      <c r="D6" s="18"/>
      <c r="E6" s="18"/>
      <c r="F6" s="18"/>
      <c r="G6" s="18"/>
      <c r="H6" s="18"/>
      <c r="I6" s="18"/>
      <c r="J6" s="18"/>
      <c r="K6" s="11"/>
      <c r="L6" s="11"/>
      <c r="M6" s="11"/>
      <c r="N6" s="11"/>
      <c r="P6" s="12"/>
      <c r="Q6" s="12"/>
      <c r="R6" s="12"/>
      <c r="S6" s="12"/>
      <c r="T6" s="12"/>
      <c r="U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</row>
    <row r="7" spans="1:25" s="26" customFormat="1" ht="13.5" customHeight="1">
      <c r="A7" s="168" t="s">
        <v>510</v>
      </c>
      <c r="B7" s="168"/>
      <c r="C7" s="169"/>
      <c r="D7" s="170" t="s">
        <v>511</v>
      </c>
      <c r="E7" s="22"/>
      <c r="F7" s="169"/>
      <c r="G7" s="171" t="s">
        <v>512</v>
      </c>
      <c r="H7" s="169"/>
      <c r="I7" s="169"/>
      <c r="J7" s="172"/>
      <c r="K7" s="172"/>
      <c r="L7" s="172"/>
      <c r="M7" s="172"/>
      <c r="N7" s="172"/>
      <c r="O7" s="168"/>
      <c r="P7" s="169"/>
      <c r="Q7" s="169"/>
      <c r="R7" s="169"/>
      <c r="S7" s="169"/>
      <c r="T7" s="169"/>
      <c r="U7" s="169"/>
      <c r="V7" s="169"/>
      <c r="W7" s="169"/>
      <c r="X7" s="169"/>
      <c r="Y7" s="9"/>
    </row>
    <row r="8" spans="3:41" s="27" customFormat="1" ht="6" customHeight="1"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</row>
    <row r="9" spans="1:41" s="31" customFormat="1" ht="62.25" customHeight="1">
      <c r="A9" s="27"/>
      <c r="B9" s="185" t="s">
        <v>476</v>
      </c>
      <c r="C9" s="185"/>
      <c r="D9" s="29" t="s">
        <v>477</v>
      </c>
      <c r="E9" s="30" t="s">
        <v>478</v>
      </c>
      <c r="F9" s="30" t="s">
        <v>479</v>
      </c>
      <c r="G9" s="30" t="s">
        <v>480</v>
      </c>
      <c r="H9" s="30" t="s">
        <v>19</v>
      </c>
      <c r="I9" s="30" t="s">
        <v>20</v>
      </c>
      <c r="J9" s="28" t="s">
        <v>481</v>
      </c>
      <c r="K9" s="30" t="s">
        <v>482</v>
      </c>
      <c r="O9" s="143" t="s">
        <v>476</v>
      </c>
      <c r="P9" s="143"/>
      <c r="Q9" s="29" t="s">
        <v>477</v>
      </c>
      <c r="R9" s="30" t="s">
        <v>478</v>
      </c>
      <c r="S9" s="30" t="s">
        <v>479</v>
      </c>
      <c r="T9" s="30" t="s">
        <v>480</v>
      </c>
      <c r="U9" s="30" t="s">
        <v>19</v>
      </c>
      <c r="V9" s="30" t="s">
        <v>20</v>
      </c>
      <c r="W9" s="28" t="s">
        <v>481</v>
      </c>
      <c r="X9" s="30" t="s">
        <v>482</v>
      </c>
      <c r="Y9" s="30" t="s">
        <v>482</v>
      </c>
      <c r="Z9" s="30" t="s">
        <v>24</v>
      </c>
      <c r="AA9" s="30" t="s">
        <v>25</v>
      </c>
      <c r="AB9" s="30" t="s">
        <v>26</v>
      </c>
      <c r="AC9" s="30" t="s">
        <v>27</v>
      </c>
      <c r="AD9" s="30" t="s">
        <v>28</v>
      </c>
      <c r="AE9" s="30" t="s">
        <v>29</v>
      </c>
      <c r="AF9" s="30" t="s">
        <v>30</v>
      </c>
      <c r="AG9" s="30"/>
      <c r="AH9" s="30" t="s">
        <v>23</v>
      </c>
      <c r="AI9" s="30" t="s">
        <v>24</v>
      </c>
      <c r="AJ9" s="30" t="s">
        <v>25</v>
      </c>
      <c r="AK9" s="30" t="s">
        <v>26</v>
      </c>
      <c r="AL9" s="30" t="s">
        <v>27</v>
      </c>
      <c r="AM9" s="30" t="s">
        <v>28</v>
      </c>
      <c r="AN9" s="30" t="s">
        <v>29</v>
      </c>
      <c r="AO9" s="30" t="s">
        <v>30</v>
      </c>
    </row>
    <row r="10" spans="1:41" s="31" customFormat="1" ht="27.75" customHeight="1" hidden="1">
      <c r="A10" s="32">
        <v>1</v>
      </c>
      <c r="B10" s="183"/>
      <c r="C10" s="184"/>
      <c r="D10" s="33"/>
      <c r="E10" s="41">
        <f aca="true" t="shared" si="0" ref="E10:E45">IF($B10&lt;&gt;"",IF(VLOOKUP($B10,$B$63:$H$395,3,FALSE)&lt;&gt;"",VLOOKUP($B10,$B$63:$H$395,3,FALSE),""),"")</f>
      </c>
      <c r="F10" s="41">
        <f aca="true" t="shared" si="1" ref="F10:F45">IF($B10&lt;&gt;"",IF(VLOOKUP($B10,$B$63:$H$395,4,FALSE)&lt;&gt;"",VLOOKUP($B10,$B$63:$H$395,4,FALSE),""),"")</f>
      </c>
      <c r="G10" s="41">
        <f aca="true" t="shared" si="2" ref="G10:G45">IF($B10&lt;&gt;"",IF(VLOOKUP($B10,$B$63:$H$395,5,FALSE)&lt;&gt;"",VLOOKUP($B10,$B$63:$H$395,5,FALSE),""),"")</f>
      </c>
      <c r="H10" s="41">
        <f aca="true" t="shared" si="3" ref="H10:H45">IF($B10&lt;&gt;"",IF(VLOOKUP($B10,$B$63:$H$395,6,FALSE)&lt;&gt;"",VLOOKUP($B10,$B$63:$H$395,6,FALSE),""),"")</f>
      </c>
      <c r="I10" s="41">
        <f aca="true" t="shared" si="4" ref="I10:I45">IF($B10&lt;&gt;"",IF(VLOOKUP($B10,$B$63:$H$395,7,FALSE)&lt;&gt;"",VLOOKUP($B10,$B$63:$H$395,7,FALSE),""),"")</f>
      </c>
      <c r="J10" s="34"/>
      <c r="K10" s="104">
        <f>IF(COUNTA(AD10),AD10)</f>
      </c>
      <c r="L10" s="35"/>
      <c r="M10" s="35"/>
      <c r="N10" s="36">
        <v>37</v>
      </c>
      <c r="O10" s="183"/>
      <c r="P10" s="184"/>
      <c r="Q10" s="33"/>
      <c r="R10" s="41">
        <f aca="true" t="shared" si="5" ref="R10:R23">IF($O10&lt;&gt;"",IF(VLOOKUP($O10,$B$63:$H$395,3,FALSE)&lt;&gt;"",VLOOKUP($O10,$B$63:$H$395,3,FALSE),""),"")</f>
      </c>
      <c r="S10" s="41">
        <f aca="true" t="shared" si="6" ref="S10:S23">IF($O10&lt;&gt;"",IF(VLOOKUP($O10,$B$63:$H$395,4,FALSE)&lt;&gt;"",VLOOKUP($O10,$B$63:$H$395,4,FALSE),""),"")</f>
      </c>
      <c r="T10" s="41">
        <f aca="true" t="shared" si="7" ref="T10:T23">IF($O10&lt;&gt;"",IF(VLOOKUP($O10,$B$63:$H$395,5,FALSE)&lt;&gt;"",VLOOKUP($O10,$B$63:$H$395,5,FALSE),""),"")</f>
      </c>
      <c r="U10" s="41">
        <f aca="true" t="shared" si="8" ref="U10:U23">IF($O10&lt;&gt;"",IF(VLOOKUP($O10,$B$63:$H$395,6,FALSE)&lt;&gt;"",VLOOKUP($O10,$B$63:$H$395,6,FALSE),""),"")</f>
      </c>
      <c r="V10" s="41">
        <f aca="true" t="shared" si="9" ref="V10:V23">IF($O10&lt;&gt;"",IF(VLOOKUP($O10,$B$63:$H$395,7,FALSE)&lt;&gt;"",VLOOKUP($O10,$B$63:$H$395,7,FALSE),""),"")</f>
      </c>
      <c r="W10" s="34"/>
      <c r="X10" s="104">
        <f>IF(COUNTA(AM10),AM10,"")</f>
      </c>
      <c r="Y10" s="35">
        <f aca="true" t="shared" si="10" ref="Y10:Y45">IF(AND(J10&gt;0,J10&lt;3),1,"")</f>
      </c>
      <c r="Z10" s="35">
        <f aca="true" t="shared" si="11" ref="Z10:Z45">IF(AND(J10&gt;2,J10&lt;8),2,"")</f>
      </c>
      <c r="AA10" s="35">
        <f aca="true" t="shared" si="12" ref="AA10:AA45">IF(AND(J10&gt;7,J10&lt;16),3,"")</f>
      </c>
      <c r="AB10" s="35">
        <f aca="true" t="shared" si="13" ref="AB10:AB45">IF(AND(J10&gt;15,J10&lt;51),4,"")</f>
      </c>
      <c r="AC10" s="35">
        <f aca="true" t="shared" si="14" ref="AC10:AC45">IF(J10&gt;50,5,"")</f>
      </c>
      <c r="AD10" s="35">
        <f>IF(SUM(Y10:AC10)&gt;0,SUM(Y10:AC10),"")</f>
      </c>
      <c r="AE10" s="35">
        <f aca="true" t="shared" si="15" ref="AE10:AE45">IF(AND(ISNUMBER(H10),ISNUMBER(AD10)),H10*AD10,"")</f>
      </c>
      <c r="AF10" s="35">
        <f aca="true" t="shared" si="16" ref="AF10:AF45">IF(AND(ISNUMBER(I10),ISNUMBER(AD10)),I10*AD10,"")</f>
      </c>
      <c r="AG10" s="35"/>
      <c r="AH10" s="35">
        <f>IF(AND(W10&gt;0,W10&lt;3),1,"")</f>
      </c>
      <c r="AI10" s="35">
        <f>IF(AND(W10&gt;2,W10&lt;8),2,"")</f>
      </c>
      <c r="AJ10" s="35">
        <f>IF(AND(W10&gt;7,W10&lt;16),3,"")</f>
      </c>
      <c r="AK10" s="35">
        <f>IF(AND(W10&gt;15,W10&lt;51),4,"")</f>
      </c>
      <c r="AL10" s="35">
        <f>IF(W10&gt;50,5,"")</f>
      </c>
      <c r="AM10" s="35">
        <f>IF(SUM(AH10:AL10)&gt;0,SUM(AH10:AL10),"")</f>
      </c>
      <c r="AN10" s="35">
        <f>IF(AND(ISNUMBER(U10),ISNUMBER(AM10)),U10*AM10,"")</f>
      </c>
      <c r="AO10" s="35">
        <f>IF(AND(ISNUMBER(V10),ISNUMBER(AM10)),V10*AM10,"")</f>
      </c>
    </row>
    <row r="11" spans="1:41" s="27" customFormat="1" ht="27.75" customHeight="1">
      <c r="A11" s="32">
        <v>2</v>
      </c>
      <c r="B11" s="183"/>
      <c r="C11" s="184"/>
      <c r="D11" s="33"/>
      <c r="E11" s="41">
        <f t="shared" si="0"/>
      </c>
      <c r="F11" s="41">
        <f t="shared" si="1"/>
      </c>
      <c r="G11" s="41">
        <f t="shared" si="2"/>
      </c>
      <c r="H11" s="41">
        <f t="shared" si="3"/>
      </c>
      <c r="I11" s="41">
        <f t="shared" si="4"/>
      </c>
      <c r="J11" s="34"/>
      <c r="K11" s="104">
        <f aca="true" t="shared" si="17" ref="K11:K45">IF(COUNTA(AD11),AD11)</f>
      </c>
      <c r="L11" s="35"/>
      <c r="M11" s="35"/>
      <c r="N11" s="36">
        <v>38</v>
      </c>
      <c r="O11" s="183"/>
      <c r="P11" s="184"/>
      <c r="Q11" s="33"/>
      <c r="R11" s="41">
        <f t="shared" si="5"/>
      </c>
      <c r="S11" s="41">
        <f t="shared" si="6"/>
      </c>
      <c r="T11" s="41">
        <f t="shared" si="7"/>
      </c>
      <c r="U11" s="41">
        <f t="shared" si="8"/>
      </c>
      <c r="V11" s="41">
        <f t="shared" si="9"/>
      </c>
      <c r="W11" s="34"/>
      <c r="X11" s="104">
        <f aca="true" t="shared" si="18" ref="X11:X23">IF(COUNTA(AM11),AM11,"")</f>
      </c>
      <c r="Y11" s="35">
        <f t="shared" si="10"/>
      </c>
      <c r="Z11" s="35">
        <f t="shared" si="11"/>
      </c>
      <c r="AA11" s="35">
        <f t="shared" si="12"/>
      </c>
      <c r="AB11" s="35">
        <f t="shared" si="13"/>
      </c>
      <c r="AC11" s="35">
        <f t="shared" si="14"/>
      </c>
      <c r="AD11" s="35">
        <f aca="true" t="shared" si="19" ref="AD11:AD45">IF(SUM(Y11:AC11)&gt;0,SUM(Y11:AC11),"")</f>
      </c>
      <c r="AE11" s="35">
        <f t="shared" si="15"/>
      </c>
      <c r="AF11" s="35">
        <f t="shared" si="16"/>
      </c>
      <c r="AG11" s="35"/>
      <c r="AH11" s="35">
        <f aca="true" t="shared" si="20" ref="AH11:AH23">IF(AND(W11&gt;0,W11&lt;3),1,"")</f>
      </c>
      <c r="AI11" s="35">
        <f aca="true" t="shared" si="21" ref="AI11:AI23">IF(AND(W11&gt;2,W11&lt;8),2,"")</f>
      </c>
      <c r="AJ11" s="35">
        <f aca="true" t="shared" si="22" ref="AJ11:AJ23">IF(AND(W11&gt;7,W11&lt;16),3,"")</f>
      </c>
      <c r="AK11" s="35">
        <f aca="true" t="shared" si="23" ref="AK11:AK23">IF(AND(W11&gt;15,W11&lt;51),4,"")</f>
      </c>
      <c r="AL11" s="35">
        <f aca="true" t="shared" si="24" ref="AL11:AL23">IF(W11&gt;50,5,"")</f>
      </c>
      <c r="AM11" s="35">
        <f aca="true" t="shared" si="25" ref="AM11:AM23">IF(SUM(AH11:AL11)&gt;0,SUM(AH11:AL11),"")</f>
      </c>
      <c r="AN11" s="35">
        <f aca="true" t="shared" si="26" ref="AN11:AN23">IF(AND(ISNUMBER(U11),ISNUMBER(AM11)),U11*AM11,"")</f>
      </c>
      <c r="AO11" s="35">
        <f aca="true" t="shared" si="27" ref="AO11:AO23">IF(AND(ISNUMBER(V11),ISNUMBER(AM11)),V11*AM11,"")</f>
      </c>
    </row>
    <row r="12" spans="1:41" s="27" customFormat="1" ht="27.75" customHeight="1">
      <c r="A12" s="32">
        <v>3</v>
      </c>
      <c r="B12" s="183"/>
      <c r="C12" s="184"/>
      <c r="D12" s="33"/>
      <c r="E12" s="41">
        <f t="shared" si="0"/>
      </c>
      <c r="F12" s="41">
        <f t="shared" si="1"/>
      </c>
      <c r="G12" s="41">
        <f t="shared" si="2"/>
      </c>
      <c r="H12" s="41">
        <f t="shared" si="3"/>
      </c>
      <c r="I12" s="41">
        <f t="shared" si="4"/>
      </c>
      <c r="J12" s="34"/>
      <c r="K12" s="104">
        <f t="shared" si="17"/>
      </c>
      <c r="L12" s="35"/>
      <c r="M12" s="35"/>
      <c r="N12" s="36">
        <v>39</v>
      </c>
      <c r="O12" s="183"/>
      <c r="P12" s="184"/>
      <c r="Q12" s="33"/>
      <c r="R12" s="41">
        <f t="shared" si="5"/>
      </c>
      <c r="S12" s="41">
        <f t="shared" si="6"/>
      </c>
      <c r="T12" s="41">
        <f t="shared" si="7"/>
      </c>
      <c r="U12" s="41">
        <f t="shared" si="8"/>
      </c>
      <c r="V12" s="41">
        <f t="shared" si="9"/>
      </c>
      <c r="W12" s="34"/>
      <c r="X12" s="104">
        <f t="shared" si="18"/>
      </c>
      <c r="Y12" s="35">
        <f t="shared" si="10"/>
      </c>
      <c r="Z12" s="35">
        <f t="shared" si="11"/>
      </c>
      <c r="AA12" s="35">
        <f t="shared" si="12"/>
      </c>
      <c r="AB12" s="35">
        <f t="shared" si="13"/>
      </c>
      <c r="AC12" s="35">
        <f t="shared" si="14"/>
      </c>
      <c r="AD12" s="35">
        <f t="shared" si="19"/>
      </c>
      <c r="AE12" s="35">
        <f t="shared" si="15"/>
      </c>
      <c r="AF12" s="35">
        <f t="shared" si="16"/>
      </c>
      <c r="AG12" s="35"/>
      <c r="AH12" s="35">
        <f t="shared" si="20"/>
      </c>
      <c r="AI12" s="35">
        <f t="shared" si="21"/>
      </c>
      <c r="AJ12" s="35">
        <f t="shared" si="22"/>
      </c>
      <c r="AK12" s="35">
        <f t="shared" si="23"/>
      </c>
      <c r="AL12" s="35">
        <f t="shared" si="24"/>
      </c>
      <c r="AM12" s="35">
        <f t="shared" si="25"/>
      </c>
      <c r="AN12" s="35">
        <f t="shared" si="26"/>
      </c>
      <c r="AO12" s="35">
        <f t="shared" si="27"/>
      </c>
    </row>
    <row r="13" spans="1:41" s="31" customFormat="1" ht="27.75" customHeight="1">
      <c r="A13" s="32">
        <v>4</v>
      </c>
      <c r="B13" s="183"/>
      <c r="C13" s="184"/>
      <c r="D13" s="33"/>
      <c r="E13" s="41">
        <f t="shared" si="0"/>
      </c>
      <c r="F13" s="41">
        <f t="shared" si="1"/>
      </c>
      <c r="G13" s="41">
        <f t="shared" si="2"/>
      </c>
      <c r="H13" s="41">
        <f t="shared" si="3"/>
      </c>
      <c r="I13" s="41">
        <f t="shared" si="4"/>
      </c>
      <c r="J13" s="34"/>
      <c r="K13" s="104">
        <f t="shared" si="17"/>
      </c>
      <c r="L13" s="35"/>
      <c r="M13" s="35"/>
      <c r="N13" s="36">
        <v>40</v>
      </c>
      <c r="O13" s="183"/>
      <c r="P13" s="184"/>
      <c r="Q13" s="33"/>
      <c r="R13" s="41">
        <f t="shared" si="5"/>
      </c>
      <c r="S13" s="41">
        <f t="shared" si="6"/>
      </c>
      <c r="T13" s="41">
        <f t="shared" si="7"/>
      </c>
      <c r="U13" s="41">
        <f t="shared" si="8"/>
      </c>
      <c r="V13" s="41">
        <f t="shared" si="9"/>
      </c>
      <c r="W13" s="34"/>
      <c r="X13" s="104">
        <f t="shared" si="18"/>
      </c>
      <c r="Y13" s="35">
        <f t="shared" si="10"/>
      </c>
      <c r="Z13" s="35">
        <f t="shared" si="11"/>
      </c>
      <c r="AA13" s="35">
        <f t="shared" si="12"/>
      </c>
      <c r="AB13" s="35">
        <f t="shared" si="13"/>
      </c>
      <c r="AC13" s="35">
        <f t="shared" si="14"/>
      </c>
      <c r="AD13" s="35">
        <f t="shared" si="19"/>
      </c>
      <c r="AE13" s="35">
        <f t="shared" si="15"/>
      </c>
      <c r="AF13" s="35">
        <f t="shared" si="16"/>
      </c>
      <c r="AG13" s="35"/>
      <c r="AH13" s="35">
        <f t="shared" si="20"/>
      </c>
      <c r="AI13" s="35">
        <f t="shared" si="21"/>
      </c>
      <c r="AJ13" s="35">
        <f t="shared" si="22"/>
      </c>
      <c r="AK13" s="35">
        <f t="shared" si="23"/>
      </c>
      <c r="AL13" s="35">
        <f t="shared" si="24"/>
      </c>
      <c r="AM13" s="35">
        <f t="shared" si="25"/>
      </c>
      <c r="AN13" s="35">
        <f t="shared" si="26"/>
      </c>
      <c r="AO13" s="35">
        <f t="shared" si="27"/>
      </c>
    </row>
    <row r="14" spans="1:41" s="31" customFormat="1" ht="27.75" customHeight="1">
      <c r="A14" s="32">
        <v>5</v>
      </c>
      <c r="B14" s="183"/>
      <c r="C14" s="184"/>
      <c r="D14" s="33"/>
      <c r="E14" s="41">
        <f t="shared" si="0"/>
      </c>
      <c r="F14" s="41">
        <f t="shared" si="1"/>
      </c>
      <c r="G14" s="41">
        <f t="shared" si="2"/>
      </c>
      <c r="H14" s="41">
        <f t="shared" si="3"/>
      </c>
      <c r="I14" s="41">
        <f t="shared" si="4"/>
      </c>
      <c r="J14" s="34"/>
      <c r="K14" s="104">
        <f t="shared" si="17"/>
      </c>
      <c r="L14" s="35"/>
      <c r="M14" s="35"/>
      <c r="N14" s="36">
        <v>41</v>
      </c>
      <c r="O14" s="183"/>
      <c r="P14" s="184"/>
      <c r="Q14" s="33"/>
      <c r="R14" s="41">
        <f t="shared" si="5"/>
      </c>
      <c r="S14" s="41">
        <f t="shared" si="6"/>
      </c>
      <c r="T14" s="41">
        <f t="shared" si="7"/>
      </c>
      <c r="U14" s="41">
        <f t="shared" si="8"/>
      </c>
      <c r="V14" s="41">
        <f t="shared" si="9"/>
      </c>
      <c r="W14" s="34"/>
      <c r="X14" s="104">
        <f t="shared" si="18"/>
      </c>
      <c r="Y14" s="35">
        <f t="shared" si="10"/>
      </c>
      <c r="Z14" s="35">
        <f t="shared" si="11"/>
      </c>
      <c r="AA14" s="35">
        <f t="shared" si="12"/>
      </c>
      <c r="AB14" s="35">
        <f t="shared" si="13"/>
      </c>
      <c r="AC14" s="35">
        <f t="shared" si="14"/>
      </c>
      <c r="AD14" s="35">
        <f t="shared" si="19"/>
      </c>
      <c r="AE14" s="35">
        <f t="shared" si="15"/>
      </c>
      <c r="AF14" s="35">
        <f t="shared" si="16"/>
      </c>
      <c r="AG14" s="35"/>
      <c r="AH14" s="35">
        <f t="shared" si="20"/>
      </c>
      <c r="AI14" s="35">
        <f t="shared" si="21"/>
      </c>
      <c r="AJ14" s="35">
        <f t="shared" si="22"/>
      </c>
      <c r="AK14" s="35">
        <f t="shared" si="23"/>
      </c>
      <c r="AL14" s="35">
        <f t="shared" si="24"/>
      </c>
      <c r="AM14" s="35">
        <f t="shared" si="25"/>
      </c>
      <c r="AN14" s="35">
        <f t="shared" si="26"/>
      </c>
      <c r="AO14" s="35">
        <f t="shared" si="27"/>
      </c>
    </row>
    <row r="15" spans="1:41" s="31" customFormat="1" ht="27.75" customHeight="1">
      <c r="A15" s="32">
        <v>6</v>
      </c>
      <c r="B15" s="183"/>
      <c r="C15" s="184"/>
      <c r="D15" s="33"/>
      <c r="E15" s="41">
        <f t="shared" si="0"/>
      </c>
      <c r="F15" s="41">
        <f t="shared" si="1"/>
      </c>
      <c r="G15" s="41">
        <f t="shared" si="2"/>
      </c>
      <c r="H15" s="41">
        <f t="shared" si="3"/>
      </c>
      <c r="I15" s="41">
        <f t="shared" si="4"/>
      </c>
      <c r="J15" s="34"/>
      <c r="K15" s="104">
        <f t="shared" si="17"/>
      </c>
      <c r="L15" s="35"/>
      <c r="M15" s="35"/>
      <c r="N15" s="36">
        <v>42</v>
      </c>
      <c r="O15" s="183"/>
      <c r="P15" s="184"/>
      <c r="Q15" s="33"/>
      <c r="R15" s="41">
        <f t="shared" si="5"/>
      </c>
      <c r="S15" s="41">
        <f t="shared" si="6"/>
      </c>
      <c r="T15" s="41">
        <f t="shared" si="7"/>
      </c>
      <c r="U15" s="41">
        <f t="shared" si="8"/>
      </c>
      <c r="V15" s="41">
        <f t="shared" si="9"/>
      </c>
      <c r="W15" s="34"/>
      <c r="X15" s="104">
        <f t="shared" si="18"/>
      </c>
      <c r="Y15" s="35">
        <f t="shared" si="10"/>
      </c>
      <c r="Z15" s="35">
        <f t="shared" si="11"/>
      </c>
      <c r="AA15" s="35">
        <f t="shared" si="12"/>
      </c>
      <c r="AB15" s="35">
        <f t="shared" si="13"/>
      </c>
      <c r="AC15" s="35">
        <f t="shared" si="14"/>
      </c>
      <c r="AD15" s="35">
        <f t="shared" si="19"/>
      </c>
      <c r="AE15" s="35">
        <f t="shared" si="15"/>
      </c>
      <c r="AF15" s="35">
        <f t="shared" si="16"/>
      </c>
      <c r="AG15" s="35"/>
      <c r="AH15" s="35">
        <f t="shared" si="20"/>
      </c>
      <c r="AI15" s="35">
        <f t="shared" si="21"/>
      </c>
      <c r="AJ15" s="35">
        <f t="shared" si="22"/>
      </c>
      <c r="AK15" s="35">
        <f t="shared" si="23"/>
      </c>
      <c r="AL15" s="35">
        <f t="shared" si="24"/>
      </c>
      <c r="AM15" s="35">
        <f t="shared" si="25"/>
      </c>
      <c r="AN15" s="35">
        <f t="shared" si="26"/>
      </c>
      <c r="AO15" s="35">
        <f t="shared" si="27"/>
      </c>
    </row>
    <row r="16" spans="1:41" s="31" customFormat="1" ht="27.75" customHeight="1">
      <c r="A16" s="32">
        <v>7</v>
      </c>
      <c r="B16" s="183"/>
      <c r="C16" s="184"/>
      <c r="D16" s="33"/>
      <c r="E16" s="41">
        <f t="shared" si="0"/>
      </c>
      <c r="F16" s="41">
        <f t="shared" si="1"/>
      </c>
      <c r="G16" s="41">
        <f t="shared" si="2"/>
      </c>
      <c r="H16" s="41">
        <f t="shared" si="3"/>
      </c>
      <c r="I16" s="41">
        <f t="shared" si="4"/>
      </c>
      <c r="J16" s="34"/>
      <c r="K16" s="104">
        <f t="shared" si="17"/>
      </c>
      <c r="L16" s="35"/>
      <c r="M16" s="35"/>
      <c r="N16" s="36">
        <v>43</v>
      </c>
      <c r="O16" s="183"/>
      <c r="P16" s="184"/>
      <c r="Q16" s="33"/>
      <c r="R16" s="41">
        <f t="shared" si="5"/>
      </c>
      <c r="S16" s="41">
        <f t="shared" si="6"/>
      </c>
      <c r="T16" s="41">
        <f t="shared" si="7"/>
      </c>
      <c r="U16" s="41">
        <f t="shared" si="8"/>
      </c>
      <c r="V16" s="41">
        <f t="shared" si="9"/>
      </c>
      <c r="W16" s="34"/>
      <c r="X16" s="104">
        <f t="shared" si="18"/>
      </c>
      <c r="Y16" s="35">
        <f t="shared" si="10"/>
      </c>
      <c r="Z16" s="35">
        <f t="shared" si="11"/>
      </c>
      <c r="AA16" s="35">
        <f t="shared" si="12"/>
      </c>
      <c r="AB16" s="35">
        <f t="shared" si="13"/>
      </c>
      <c r="AC16" s="35">
        <f t="shared" si="14"/>
      </c>
      <c r="AD16" s="35">
        <f t="shared" si="19"/>
      </c>
      <c r="AE16" s="35">
        <f t="shared" si="15"/>
      </c>
      <c r="AF16" s="35">
        <f t="shared" si="16"/>
      </c>
      <c r="AG16" s="35"/>
      <c r="AH16" s="35">
        <f t="shared" si="20"/>
      </c>
      <c r="AI16" s="35">
        <f t="shared" si="21"/>
      </c>
      <c r="AJ16" s="35">
        <f t="shared" si="22"/>
      </c>
      <c r="AK16" s="35">
        <f t="shared" si="23"/>
      </c>
      <c r="AL16" s="35">
        <f t="shared" si="24"/>
      </c>
      <c r="AM16" s="35">
        <f t="shared" si="25"/>
      </c>
      <c r="AN16" s="35">
        <f t="shared" si="26"/>
      </c>
      <c r="AO16" s="35">
        <f t="shared" si="27"/>
      </c>
    </row>
    <row r="17" spans="1:41" s="31" customFormat="1" ht="27.75" customHeight="1">
      <c r="A17" s="32">
        <v>8</v>
      </c>
      <c r="B17" s="183"/>
      <c r="C17" s="184"/>
      <c r="D17" s="33"/>
      <c r="E17" s="41">
        <f t="shared" si="0"/>
      </c>
      <c r="F17" s="41">
        <f t="shared" si="1"/>
      </c>
      <c r="G17" s="41">
        <f t="shared" si="2"/>
      </c>
      <c r="H17" s="41">
        <f t="shared" si="3"/>
      </c>
      <c r="I17" s="41">
        <f t="shared" si="4"/>
      </c>
      <c r="J17" s="34"/>
      <c r="K17" s="104">
        <f t="shared" si="17"/>
      </c>
      <c r="L17" s="35"/>
      <c r="M17" s="35"/>
      <c r="N17" s="36">
        <v>44</v>
      </c>
      <c r="O17" s="183"/>
      <c r="P17" s="184"/>
      <c r="Q17" s="33"/>
      <c r="R17" s="41">
        <f t="shared" si="5"/>
      </c>
      <c r="S17" s="41">
        <f t="shared" si="6"/>
      </c>
      <c r="T17" s="41">
        <f t="shared" si="7"/>
      </c>
      <c r="U17" s="41">
        <f t="shared" si="8"/>
      </c>
      <c r="V17" s="41">
        <f t="shared" si="9"/>
      </c>
      <c r="W17" s="34"/>
      <c r="X17" s="104">
        <f t="shared" si="18"/>
      </c>
      <c r="Y17" s="35">
        <f t="shared" si="10"/>
      </c>
      <c r="Z17" s="35">
        <f t="shared" si="11"/>
      </c>
      <c r="AA17" s="35">
        <f t="shared" si="12"/>
      </c>
      <c r="AB17" s="35">
        <f t="shared" si="13"/>
      </c>
      <c r="AC17" s="35">
        <f t="shared" si="14"/>
      </c>
      <c r="AD17" s="35">
        <f t="shared" si="19"/>
      </c>
      <c r="AE17" s="35">
        <f t="shared" si="15"/>
      </c>
      <c r="AF17" s="35">
        <f t="shared" si="16"/>
      </c>
      <c r="AG17" s="35"/>
      <c r="AH17" s="35">
        <f t="shared" si="20"/>
      </c>
      <c r="AI17" s="35">
        <f t="shared" si="21"/>
      </c>
      <c r="AJ17" s="35">
        <f t="shared" si="22"/>
      </c>
      <c r="AK17" s="35">
        <f t="shared" si="23"/>
      </c>
      <c r="AL17" s="35">
        <f t="shared" si="24"/>
      </c>
      <c r="AM17" s="35">
        <f t="shared" si="25"/>
      </c>
      <c r="AN17" s="35">
        <f t="shared" si="26"/>
      </c>
      <c r="AO17" s="35">
        <f t="shared" si="27"/>
      </c>
    </row>
    <row r="18" spans="1:41" s="31" customFormat="1" ht="27.75" customHeight="1">
      <c r="A18" s="32">
        <v>9</v>
      </c>
      <c r="B18" s="183"/>
      <c r="C18" s="184"/>
      <c r="D18" s="33"/>
      <c r="E18" s="41">
        <f t="shared" si="0"/>
      </c>
      <c r="F18" s="41">
        <f t="shared" si="1"/>
      </c>
      <c r="G18" s="41">
        <f t="shared" si="2"/>
      </c>
      <c r="H18" s="41">
        <f t="shared" si="3"/>
      </c>
      <c r="I18" s="41">
        <f t="shared" si="4"/>
      </c>
      <c r="J18" s="34"/>
      <c r="K18" s="104">
        <f t="shared" si="17"/>
      </c>
      <c r="L18" s="35"/>
      <c r="M18" s="35"/>
      <c r="N18" s="36">
        <v>45</v>
      </c>
      <c r="O18" s="183"/>
      <c r="P18" s="184"/>
      <c r="Q18" s="33"/>
      <c r="R18" s="41">
        <f t="shared" si="5"/>
      </c>
      <c r="S18" s="41">
        <f t="shared" si="6"/>
      </c>
      <c r="T18" s="41">
        <f t="shared" si="7"/>
      </c>
      <c r="U18" s="41">
        <f t="shared" si="8"/>
      </c>
      <c r="V18" s="41">
        <f t="shared" si="9"/>
      </c>
      <c r="W18" s="34"/>
      <c r="X18" s="104">
        <f t="shared" si="18"/>
      </c>
      <c r="Y18" s="35">
        <f t="shared" si="10"/>
      </c>
      <c r="Z18" s="35">
        <f t="shared" si="11"/>
      </c>
      <c r="AA18" s="35">
        <f t="shared" si="12"/>
      </c>
      <c r="AB18" s="35">
        <f t="shared" si="13"/>
      </c>
      <c r="AC18" s="35">
        <f t="shared" si="14"/>
      </c>
      <c r="AD18" s="35">
        <f t="shared" si="19"/>
      </c>
      <c r="AE18" s="35">
        <f t="shared" si="15"/>
      </c>
      <c r="AF18" s="35">
        <f t="shared" si="16"/>
      </c>
      <c r="AG18" s="35"/>
      <c r="AH18" s="35">
        <f t="shared" si="20"/>
      </c>
      <c r="AI18" s="35">
        <f t="shared" si="21"/>
      </c>
      <c r="AJ18" s="35">
        <f t="shared" si="22"/>
      </c>
      <c r="AK18" s="35">
        <f t="shared" si="23"/>
      </c>
      <c r="AL18" s="35">
        <f t="shared" si="24"/>
      </c>
      <c r="AM18" s="35">
        <f t="shared" si="25"/>
      </c>
      <c r="AN18" s="35">
        <f t="shared" si="26"/>
      </c>
      <c r="AO18" s="35">
        <f t="shared" si="27"/>
      </c>
    </row>
    <row r="19" spans="1:41" s="31" customFormat="1" ht="27.75" customHeight="1">
      <c r="A19" s="32">
        <v>10</v>
      </c>
      <c r="B19" s="183"/>
      <c r="C19" s="184"/>
      <c r="D19" s="33"/>
      <c r="E19" s="41">
        <f t="shared" si="0"/>
      </c>
      <c r="F19" s="41">
        <f t="shared" si="1"/>
      </c>
      <c r="G19" s="41">
        <f t="shared" si="2"/>
      </c>
      <c r="H19" s="41">
        <f t="shared" si="3"/>
      </c>
      <c r="I19" s="41">
        <f t="shared" si="4"/>
      </c>
      <c r="J19" s="34"/>
      <c r="K19" s="104">
        <f t="shared" si="17"/>
      </c>
      <c r="L19" s="35"/>
      <c r="M19" s="35"/>
      <c r="N19" s="36">
        <v>46</v>
      </c>
      <c r="O19" s="183"/>
      <c r="P19" s="184"/>
      <c r="Q19" s="33"/>
      <c r="R19" s="41">
        <f t="shared" si="5"/>
      </c>
      <c r="S19" s="41">
        <f t="shared" si="6"/>
      </c>
      <c r="T19" s="41">
        <f t="shared" si="7"/>
      </c>
      <c r="U19" s="41">
        <f t="shared" si="8"/>
      </c>
      <c r="V19" s="41">
        <f t="shared" si="9"/>
      </c>
      <c r="W19" s="34"/>
      <c r="X19" s="104">
        <f t="shared" si="18"/>
      </c>
      <c r="Y19" s="35">
        <f t="shared" si="10"/>
      </c>
      <c r="Z19" s="35">
        <f t="shared" si="11"/>
      </c>
      <c r="AA19" s="35">
        <f t="shared" si="12"/>
      </c>
      <c r="AB19" s="35">
        <f t="shared" si="13"/>
      </c>
      <c r="AC19" s="35">
        <f t="shared" si="14"/>
      </c>
      <c r="AD19" s="35">
        <f t="shared" si="19"/>
      </c>
      <c r="AE19" s="35">
        <f t="shared" si="15"/>
      </c>
      <c r="AF19" s="35">
        <f t="shared" si="16"/>
      </c>
      <c r="AG19" s="35"/>
      <c r="AH19" s="35">
        <f t="shared" si="20"/>
      </c>
      <c r="AI19" s="35">
        <f t="shared" si="21"/>
      </c>
      <c r="AJ19" s="35">
        <f t="shared" si="22"/>
      </c>
      <c r="AK19" s="35">
        <f t="shared" si="23"/>
      </c>
      <c r="AL19" s="35">
        <f t="shared" si="24"/>
      </c>
      <c r="AM19" s="35">
        <f t="shared" si="25"/>
      </c>
      <c r="AN19" s="35">
        <f t="shared" si="26"/>
      </c>
      <c r="AO19" s="35">
        <f t="shared" si="27"/>
      </c>
    </row>
    <row r="20" spans="1:41" s="31" customFormat="1" ht="27.75" customHeight="1">
      <c r="A20" s="32">
        <v>11</v>
      </c>
      <c r="B20" s="183"/>
      <c r="C20" s="184"/>
      <c r="D20" s="33"/>
      <c r="E20" s="41">
        <f t="shared" si="0"/>
      </c>
      <c r="F20" s="41">
        <f t="shared" si="1"/>
      </c>
      <c r="G20" s="41">
        <f t="shared" si="2"/>
      </c>
      <c r="H20" s="41">
        <f t="shared" si="3"/>
      </c>
      <c r="I20" s="41">
        <f t="shared" si="4"/>
      </c>
      <c r="J20" s="34"/>
      <c r="K20" s="104">
        <f t="shared" si="17"/>
      </c>
      <c r="L20" s="35"/>
      <c r="M20" s="35"/>
      <c r="N20" s="36">
        <v>47</v>
      </c>
      <c r="O20" s="183"/>
      <c r="P20" s="184"/>
      <c r="Q20" s="33"/>
      <c r="R20" s="41">
        <f t="shared" si="5"/>
      </c>
      <c r="S20" s="41">
        <f t="shared" si="6"/>
      </c>
      <c r="T20" s="41">
        <f t="shared" si="7"/>
      </c>
      <c r="U20" s="41">
        <f t="shared" si="8"/>
      </c>
      <c r="V20" s="41">
        <f t="shared" si="9"/>
      </c>
      <c r="W20" s="34"/>
      <c r="X20" s="104">
        <f t="shared" si="18"/>
      </c>
      <c r="Y20" s="35">
        <f t="shared" si="10"/>
      </c>
      <c r="Z20" s="35">
        <f t="shared" si="11"/>
      </c>
      <c r="AA20" s="35">
        <f t="shared" si="12"/>
      </c>
      <c r="AB20" s="35">
        <f t="shared" si="13"/>
      </c>
      <c r="AC20" s="35">
        <f t="shared" si="14"/>
      </c>
      <c r="AD20" s="35">
        <f t="shared" si="19"/>
      </c>
      <c r="AE20" s="35">
        <f t="shared" si="15"/>
      </c>
      <c r="AF20" s="35">
        <f t="shared" si="16"/>
      </c>
      <c r="AG20" s="35"/>
      <c r="AH20" s="35">
        <f t="shared" si="20"/>
      </c>
      <c r="AI20" s="35">
        <f t="shared" si="21"/>
      </c>
      <c r="AJ20" s="35">
        <f t="shared" si="22"/>
      </c>
      <c r="AK20" s="35">
        <f t="shared" si="23"/>
      </c>
      <c r="AL20" s="35">
        <f t="shared" si="24"/>
      </c>
      <c r="AM20" s="35">
        <f t="shared" si="25"/>
      </c>
      <c r="AN20" s="35">
        <f t="shared" si="26"/>
      </c>
      <c r="AO20" s="35">
        <f t="shared" si="27"/>
      </c>
    </row>
    <row r="21" spans="1:41" s="31" customFormat="1" ht="27.75" customHeight="1">
      <c r="A21" s="32">
        <v>12</v>
      </c>
      <c r="B21" s="183"/>
      <c r="C21" s="184"/>
      <c r="D21" s="33"/>
      <c r="E21" s="41">
        <f t="shared" si="0"/>
      </c>
      <c r="F21" s="41">
        <f t="shared" si="1"/>
      </c>
      <c r="G21" s="41">
        <f t="shared" si="2"/>
      </c>
      <c r="H21" s="41">
        <f t="shared" si="3"/>
      </c>
      <c r="I21" s="41">
        <f t="shared" si="4"/>
      </c>
      <c r="J21" s="34"/>
      <c r="K21" s="104">
        <f t="shared" si="17"/>
      </c>
      <c r="L21" s="35"/>
      <c r="M21" s="35"/>
      <c r="N21" s="36">
        <v>48</v>
      </c>
      <c r="O21" s="183"/>
      <c r="P21" s="184"/>
      <c r="Q21" s="33"/>
      <c r="R21" s="41">
        <f t="shared" si="5"/>
      </c>
      <c r="S21" s="41">
        <f t="shared" si="6"/>
      </c>
      <c r="T21" s="41">
        <f t="shared" si="7"/>
      </c>
      <c r="U21" s="41">
        <f t="shared" si="8"/>
      </c>
      <c r="V21" s="41">
        <f t="shared" si="9"/>
      </c>
      <c r="W21" s="34"/>
      <c r="X21" s="104">
        <f t="shared" si="18"/>
      </c>
      <c r="Y21" s="35">
        <f t="shared" si="10"/>
      </c>
      <c r="Z21" s="35">
        <f t="shared" si="11"/>
      </c>
      <c r="AA21" s="35">
        <f t="shared" si="12"/>
      </c>
      <c r="AB21" s="35">
        <f t="shared" si="13"/>
      </c>
      <c r="AC21" s="35">
        <f t="shared" si="14"/>
      </c>
      <c r="AD21" s="35">
        <f t="shared" si="19"/>
      </c>
      <c r="AE21" s="35">
        <f t="shared" si="15"/>
      </c>
      <c r="AF21" s="35">
        <f t="shared" si="16"/>
      </c>
      <c r="AG21" s="35"/>
      <c r="AH21" s="35">
        <f t="shared" si="20"/>
      </c>
      <c r="AI21" s="35">
        <f t="shared" si="21"/>
      </c>
      <c r="AJ21" s="35">
        <f t="shared" si="22"/>
      </c>
      <c r="AK21" s="35">
        <f t="shared" si="23"/>
      </c>
      <c r="AL21" s="35">
        <f t="shared" si="24"/>
      </c>
      <c r="AM21" s="35">
        <f t="shared" si="25"/>
      </c>
      <c r="AN21" s="35">
        <f t="shared" si="26"/>
      </c>
      <c r="AO21" s="35">
        <f t="shared" si="27"/>
      </c>
    </row>
    <row r="22" spans="1:41" s="31" customFormat="1" ht="27.75" customHeight="1">
      <c r="A22" s="32">
        <v>13</v>
      </c>
      <c r="B22" s="183"/>
      <c r="C22" s="184"/>
      <c r="D22" s="33"/>
      <c r="E22" s="41">
        <f t="shared" si="0"/>
      </c>
      <c r="F22" s="41">
        <f t="shared" si="1"/>
      </c>
      <c r="G22" s="41">
        <f t="shared" si="2"/>
      </c>
      <c r="H22" s="41">
        <f t="shared" si="3"/>
      </c>
      <c r="I22" s="41">
        <f t="shared" si="4"/>
      </c>
      <c r="J22" s="34"/>
      <c r="K22" s="104">
        <f t="shared" si="17"/>
      </c>
      <c r="L22" s="35"/>
      <c r="M22" s="35"/>
      <c r="N22" s="36">
        <v>49</v>
      </c>
      <c r="O22" s="183"/>
      <c r="P22" s="184"/>
      <c r="Q22" s="33"/>
      <c r="R22" s="41">
        <f t="shared" si="5"/>
      </c>
      <c r="S22" s="41">
        <f t="shared" si="6"/>
      </c>
      <c r="T22" s="41">
        <f t="shared" si="7"/>
      </c>
      <c r="U22" s="41">
        <f t="shared" si="8"/>
      </c>
      <c r="V22" s="41">
        <f t="shared" si="9"/>
      </c>
      <c r="W22" s="34"/>
      <c r="X22" s="104">
        <f t="shared" si="18"/>
      </c>
      <c r="Y22" s="35">
        <f t="shared" si="10"/>
      </c>
      <c r="Z22" s="35">
        <f t="shared" si="11"/>
      </c>
      <c r="AA22" s="35">
        <f t="shared" si="12"/>
      </c>
      <c r="AB22" s="35">
        <f t="shared" si="13"/>
      </c>
      <c r="AC22" s="35">
        <f t="shared" si="14"/>
      </c>
      <c r="AD22" s="35">
        <f t="shared" si="19"/>
      </c>
      <c r="AE22" s="35">
        <f t="shared" si="15"/>
      </c>
      <c r="AF22" s="35">
        <f t="shared" si="16"/>
      </c>
      <c r="AG22" s="35"/>
      <c r="AH22" s="35">
        <f t="shared" si="20"/>
      </c>
      <c r="AI22" s="35">
        <f t="shared" si="21"/>
      </c>
      <c r="AJ22" s="35">
        <f t="shared" si="22"/>
      </c>
      <c r="AK22" s="35">
        <f t="shared" si="23"/>
      </c>
      <c r="AL22" s="35">
        <f t="shared" si="24"/>
      </c>
      <c r="AM22" s="35">
        <f t="shared" si="25"/>
      </c>
      <c r="AN22" s="35">
        <f t="shared" si="26"/>
      </c>
      <c r="AO22" s="35">
        <f t="shared" si="27"/>
      </c>
    </row>
    <row r="23" spans="1:41" s="31" customFormat="1" ht="27.75" customHeight="1">
      <c r="A23" s="32">
        <v>14</v>
      </c>
      <c r="B23" s="183"/>
      <c r="C23" s="184"/>
      <c r="D23" s="33"/>
      <c r="E23" s="41">
        <f t="shared" si="0"/>
      </c>
      <c r="F23" s="41">
        <f t="shared" si="1"/>
      </c>
      <c r="G23" s="41">
        <f t="shared" si="2"/>
      </c>
      <c r="H23" s="41">
        <f t="shared" si="3"/>
      </c>
      <c r="I23" s="41">
        <f t="shared" si="4"/>
      </c>
      <c r="J23" s="34"/>
      <c r="K23" s="104">
        <f t="shared" si="17"/>
      </c>
      <c r="L23" s="35"/>
      <c r="M23" s="35"/>
      <c r="N23" s="36">
        <v>50</v>
      </c>
      <c r="O23" s="183"/>
      <c r="P23" s="184"/>
      <c r="Q23" s="33"/>
      <c r="R23" s="41">
        <f t="shared" si="5"/>
      </c>
      <c r="S23" s="41">
        <f t="shared" si="6"/>
      </c>
      <c r="T23" s="41">
        <f t="shared" si="7"/>
      </c>
      <c r="U23" s="41">
        <f t="shared" si="8"/>
      </c>
      <c r="V23" s="41">
        <f t="shared" si="9"/>
      </c>
      <c r="W23" s="34"/>
      <c r="X23" s="104">
        <f t="shared" si="18"/>
      </c>
      <c r="Y23" s="35">
        <f t="shared" si="10"/>
      </c>
      <c r="Z23" s="35">
        <f t="shared" si="11"/>
      </c>
      <c r="AA23" s="35">
        <f t="shared" si="12"/>
      </c>
      <c r="AB23" s="35">
        <f t="shared" si="13"/>
      </c>
      <c r="AC23" s="35">
        <f t="shared" si="14"/>
      </c>
      <c r="AD23" s="35">
        <f t="shared" si="19"/>
      </c>
      <c r="AE23" s="35">
        <f t="shared" si="15"/>
      </c>
      <c r="AF23" s="35">
        <f t="shared" si="16"/>
      </c>
      <c r="AG23" s="35"/>
      <c r="AH23" s="35">
        <f t="shared" si="20"/>
      </c>
      <c r="AI23" s="35">
        <f t="shared" si="21"/>
      </c>
      <c r="AJ23" s="35">
        <f t="shared" si="22"/>
      </c>
      <c r="AK23" s="35">
        <f t="shared" si="23"/>
      </c>
      <c r="AL23" s="35">
        <f t="shared" si="24"/>
      </c>
      <c r="AM23" s="35">
        <f t="shared" si="25"/>
      </c>
      <c r="AN23" s="35">
        <f t="shared" si="26"/>
      </c>
      <c r="AO23" s="35">
        <f t="shared" si="27"/>
      </c>
    </row>
    <row r="24" spans="1:41" s="31" customFormat="1" ht="27.75" customHeight="1">
      <c r="A24" s="32">
        <v>15</v>
      </c>
      <c r="B24" s="183"/>
      <c r="C24" s="184"/>
      <c r="D24" s="33"/>
      <c r="E24" s="41">
        <f t="shared" si="0"/>
      </c>
      <c r="F24" s="41">
        <f t="shared" si="1"/>
      </c>
      <c r="G24" s="41">
        <f t="shared" si="2"/>
      </c>
      <c r="H24" s="41">
        <f t="shared" si="3"/>
      </c>
      <c r="I24" s="41">
        <f t="shared" si="4"/>
      </c>
      <c r="J24" s="34"/>
      <c r="K24" s="104">
        <f t="shared" si="17"/>
      </c>
      <c r="L24" s="35"/>
      <c r="M24" s="35"/>
      <c r="N24" s="36"/>
      <c r="O24" s="186" t="s">
        <v>601</v>
      </c>
      <c r="P24" s="186"/>
      <c r="Q24" s="37"/>
      <c r="R24" s="41"/>
      <c r="S24" s="41"/>
      <c r="T24" s="41"/>
      <c r="U24" s="41"/>
      <c r="V24" s="41"/>
      <c r="W24" s="38"/>
      <c r="X24" s="105"/>
      <c r="Y24" s="35">
        <f t="shared" si="10"/>
      </c>
      <c r="Z24" s="35">
        <f t="shared" si="11"/>
      </c>
      <c r="AA24" s="35">
        <f t="shared" si="12"/>
      </c>
      <c r="AB24" s="35">
        <f t="shared" si="13"/>
      </c>
      <c r="AC24" s="35">
        <f t="shared" si="14"/>
      </c>
      <c r="AD24" s="35">
        <f t="shared" si="19"/>
      </c>
      <c r="AE24" s="35">
        <f t="shared" si="15"/>
      </c>
      <c r="AF24" s="35">
        <f t="shared" si="16"/>
      </c>
      <c r="AG24" s="35"/>
      <c r="AH24" s="35" t="s">
        <v>34</v>
      </c>
      <c r="AI24" s="35"/>
      <c r="AJ24" s="35"/>
      <c r="AK24" s="35"/>
      <c r="AL24" s="35"/>
      <c r="AM24" s="35"/>
      <c r="AN24" s="39">
        <f>SUM(AE10:AE45)+SUM(AN10:AN23)</f>
        <v>0</v>
      </c>
      <c r="AO24" s="39">
        <f>SUM(AF10:AF45)+SUM(AO10:AO23)</f>
        <v>0</v>
      </c>
    </row>
    <row r="25" spans="1:41" s="31" customFormat="1" ht="27.75" customHeight="1">
      <c r="A25" s="32">
        <v>16</v>
      </c>
      <c r="B25" s="183"/>
      <c r="C25" s="184"/>
      <c r="D25" s="33"/>
      <c r="E25" s="41">
        <f t="shared" si="0"/>
      </c>
      <c r="F25" s="41">
        <f t="shared" si="1"/>
      </c>
      <c r="G25" s="41">
        <f t="shared" si="2"/>
      </c>
      <c r="H25" s="41">
        <f t="shared" si="3"/>
      </c>
      <c r="I25" s="41">
        <f t="shared" si="4"/>
      </c>
      <c r="J25" s="34"/>
      <c r="K25" s="104">
        <f t="shared" si="17"/>
      </c>
      <c r="L25" s="35"/>
      <c r="M25" s="35"/>
      <c r="N25" s="36">
        <v>51</v>
      </c>
      <c r="O25" s="187"/>
      <c r="P25" s="188"/>
      <c r="Q25" s="40"/>
      <c r="R25" s="41"/>
      <c r="S25" s="41"/>
      <c r="T25" s="41"/>
      <c r="U25" s="41"/>
      <c r="V25" s="41"/>
      <c r="W25" s="42"/>
      <c r="X25" s="106"/>
      <c r="Y25" s="35">
        <f t="shared" si="10"/>
      </c>
      <c r="Z25" s="35">
        <f t="shared" si="11"/>
      </c>
      <c r="AA25" s="35">
        <f t="shared" si="12"/>
      </c>
      <c r="AB25" s="35">
        <f t="shared" si="13"/>
      </c>
      <c r="AC25" s="35">
        <f t="shared" si="14"/>
      </c>
      <c r="AD25" s="35">
        <f t="shared" si="19"/>
      </c>
      <c r="AE25" s="35">
        <f t="shared" si="15"/>
      </c>
      <c r="AF25" s="35">
        <f t="shared" si="16"/>
      </c>
      <c r="AG25" s="35"/>
      <c r="AH25" s="35" t="s">
        <v>35</v>
      </c>
      <c r="AI25" s="35"/>
      <c r="AJ25" s="35"/>
      <c r="AK25" s="35"/>
      <c r="AL25" s="35"/>
      <c r="AM25" s="35"/>
      <c r="AN25" s="43" t="e">
        <f>AN24/W48</f>
        <v>#DIV/0!</v>
      </c>
      <c r="AO25" s="43" t="e">
        <f>AO24/W48</f>
        <v>#DIV/0!</v>
      </c>
    </row>
    <row r="26" spans="1:41" s="31" customFormat="1" ht="27.75" customHeight="1">
      <c r="A26" s="32">
        <v>17</v>
      </c>
      <c r="B26" s="183"/>
      <c r="C26" s="184"/>
      <c r="D26" s="33"/>
      <c r="E26" s="41">
        <f t="shared" si="0"/>
      </c>
      <c r="F26" s="41">
        <f t="shared" si="1"/>
      </c>
      <c r="G26" s="41">
        <f t="shared" si="2"/>
      </c>
      <c r="H26" s="41">
        <f t="shared" si="3"/>
      </c>
      <c r="I26" s="41">
        <f t="shared" si="4"/>
      </c>
      <c r="J26" s="34"/>
      <c r="K26" s="104">
        <f t="shared" si="17"/>
      </c>
      <c r="L26" s="35"/>
      <c r="M26" s="35"/>
      <c r="N26" s="36">
        <v>52</v>
      </c>
      <c r="O26" s="187"/>
      <c r="P26" s="188"/>
      <c r="Q26" s="40"/>
      <c r="R26" s="41"/>
      <c r="S26" s="41"/>
      <c r="T26" s="41"/>
      <c r="U26" s="41"/>
      <c r="V26" s="41"/>
      <c r="W26" s="42"/>
      <c r="X26" s="106"/>
      <c r="Y26" s="35">
        <f t="shared" si="10"/>
      </c>
      <c r="Z26" s="35">
        <f t="shared" si="11"/>
      </c>
      <c r="AA26" s="35">
        <f t="shared" si="12"/>
      </c>
      <c r="AB26" s="35">
        <f t="shared" si="13"/>
      </c>
      <c r="AC26" s="35">
        <f t="shared" si="14"/>
      </c>
      <c r="AD26" s="35">
        <f t="shared" si="19"/>
      </c>
      <c r="AE26" s="35">
        <f t="shared" si="15"/>
      </c>
      <c r="AF26" s="35">
        <f t="shared" si="16"/>
      </c>
      <c r="AG26" s="35"/>
      <c r="AH26" s="35" t="s">
        <v>36</v>
      </c>
      <c r="AI26" s="35"/>
      <c r="AJ26" s="35"/>
      <c r="AK26" s="35"/>
      <c r="AL26" s="35"/>
      <c r="AM26" s="44" t="e">
        <f>LARGE(AN26:AO26,1)</f>
        <v>#DIV/0!</v>
      </c>
      <c r="AN26" s="35" t="e">
        <f>IF(COUNTA(E7)=0,AN25,"")</f>
        <v>#DIV/0!</v>
      </c>
      <c r="AO26" s="35">
        <f>IF(COUNTA(E7)=1,AO25,"")</f>
      </c>
    </row>
    <row r="27" spans="1:41" s="31" customFormat="1" ht="27.75" customHeight="1">
      <c r="A27" s="32">
        <v>18</v>
      </c>
      <c r="B27" s="183"/>
      <c r="C27" s="184"/>
      <c r="D27" s="33"/>
      <c r="E27" s="41">
        <f t="shared" si="0"/>
      </c>
      <c r="F27" s="41">
        <f t="shared" si="1"/>
      </c>
      <c r="G27" s="41">
        <f t="shared" si="2"/>
      </c>
      <c r="H27" s="41">
        <f t="shared" si="3"/>
      </c>
      <c r="I27" s="41">
        <f t="shared" si="4"/>
      </c>
      <c r="J27" s="34"/>
      <c r="K27" s="104">
        <f t="shared" si="17"/>
      </c>
      <c r="L27" s="35"/>
      <c r="M27" s="35"/>
      <c r="N27" s="36">
        <v>53</v>
      </c>
      <c r="O27" s="187"/>
      <c r="P27" s="188"/>
      <c r="Q27" s="40"/>
      <c r="R27" s="45"/>
      <c r="S27" s="45"/>
      <c r="T27" s="45"/>
      <c r="U27" s="45"/>
      <c r="V27" s="45"/>
      <c r="W27" s="42"/>
      <c r="X27" s="106"/>
      <c r="Y27" s="35">
        <f t="shared" si="10"/>
      </c>
      <c r="Z27" s="35">
        <f t="shared" si="11"/>
      </c>
      <c r="AA27" s="35">
        <f t="shared" si="12"/>
      </c>
      <c r="AB27" s="35">
        <f t="shared" si="13"/>
      </c>
      <c r="AC27" s="35">
        <f t="shared" si="14"/>
      </c>
      <c r="AD27" s="35">
        <f t="shared" si="19"/>
      </c>
      <c r="AE27" s="35">
        <f t="shared" si="15"/>
      </c>
      <c r="AF27" s="35">
        <f t="shared" si="16"/>
      </c>
      <c r="AG27" s="35"/>
      <c r="AH27" s="35"/>
      <c r="AI27" s="35"/>
      <c r="AJ27" s="35"/>
      <c r="AK27" s="35"/>
      <c r="AL27" s="35"/>
      <c r="AM27" s="35"/>
      <c r="AN27" s="35"/>
      <c r="AO27" s="35"/>
    </row>
    <row r="28" spans="1:41" s="31" customFormat="1" ht="27.75" customHeight="1">
      <c r="A28" s="32">
        <v>19</v>
      </c>
      <c r="B28" s="183"/>
      <c r="C28" s="184"/>
      <c r="D28" s="33"/>
      <c r="E28" s="41">
        <f t="shared" si="0"/>
      </c>
      <c r="F28" s="41">
        <f t="shared" si="1"/>
      </c>
      <c r="G28" s="41">
        <f t="shared" si="2"/>
      </c>
      <c r="H28" s="41">
        <f t="shared" si="3"/>
      </c>
      <c r="I28" s="41">
        <f t="shared" si="4"/>
      </c>
      <c r="J28" s="34"/>
      <c r="K28" s="104">
        <f t="shared" si="17"/>
      </c>
      <c r="L28" s="35"/>
      <c r="M28" s="35"/>
      <c r="N28" s="36">
        <v>54</v>
      </c>
      <c r="O28" s="187"/>
      <c r="P28" s="188"/>
      <c r="Q28" s="40"/>
      <c r="R28" s="45"/>
      <c r="S28" s="45"/>
      <c r="T28" s="45"/>
      <c r="U28" s="45"/>
      <c r="V28" s="45"/>
      <c r="W28" s="42"/>
      <c r="X28" s="106"/>
      <c r="Y28" s="35">
        <f t="shared" si="10"/>
      </c>
      <c r="Z28" s="35">
        <f t="shared" si="11"/>
      </c>
      <c r="AA28" s="35">
        <f t="shared" si="12"/>
      </c>
      <c r="AB28" s="35">
        <f t="shared" si="13"/>
      </c>
      <c r="AC28" s="35">
        <f t="shared" si="14"/>
      </c>
      <c r="AD28" s="35">
        <f t="shared" si="19"/>
      </c>
      <c r="AE28" s="35">
        <f t="shared" si="15"/>
      </c>
      <c r="AF28" s="35">
        <f t="shared" si="16"/>
      </c>
      <c r="AG28" s="35"/>
      <c r="AH28" s="35"/>
      <c r="AI28" s="35"/>
      <c r="AJ28" s="35"/>
      <c r="AK28" s="35"/>
      <c r="AL28" s="35"/>
      <c r="AM28" s="35"/>
      <c r="AN28" s="35"/>
      <c r="AO28" s="35"/>
    </row>
    <row r="29" spans="1:41" s="31" customFormat="1" ht="27.75" customHeight="1">
      <c r="A29" s="32">
        <v>20</v>
      </c>
      <c r="B29" s="183"/>
      <c r="C29" s="184"/>
      <c r="D29" s="33"/>
      <c r="E29" s="41">
        <f t="shared" si="0"/>
      </c>
      <c r="F29" s="41">
        <f t="shared" si="1"/>
      </c>
      <c r="G29" s="41">
        <f t="shared" si="2"/>
      </c>
      <c r="H29" s="41">
        <f t="shared" si="3"/>
      </c>
      <c r="I29" s="41">
        <f t="shared" si="4"/>
      </c>
      <c r="J29" s="34"/>
      <c r="K29" s="104">
        <f t="shared" si="17"/>
      </c>
      <c r="L29" s="35"/>
      <c r="M29" s="35"/>
      <c r="N29" s="36">
        <v>55</v>
      </c>
      <c r="O29" s="187"/>
      <c r="P29" s="188"/>
      <c r="Q29" s="40"/>
      <c r="R29" s="45"/>
      <c r="S29" s="45"/>
      <c r="T29" s="45"/>
      <c r="U29" s="45"/>
      <c r="V29" s="45"/>
      <c r="W29" s="42"/>
      <c r="X29" s="106"/>
      <c r="Y29" s="35">
        <f t="shared" si="10"/>
      </c>
      <c r="Z29" s="35">
        <f t="shared" si="11"/>
      </c>
      <c r="AA29" s="35">
        <f t="shared" si="12"/>
      </c>
      <c r="AB29" s="35">
        <f t="shared" si="13"/>
      </c>
      <c r="AC29" s="35">
        <f t="shared" si="14"/>
      </c>
      <c r="AD29" s="35">
        <f t="shared" si="19"/>
      </c>
      <c r="AE29" s="35">
        <f t="shared" si="15"/>
      </c>
      <c r="AF29" s="35">
        <f t="shared" si="16"/>
      </c>
      <c r="AG29" s="35"/>
      <c r="AH29" s="35"/>
      <c r="AI29" s="35"/>
      <c r="AJ29" s="35"/>
      <c r="AK29" s="35"/>
      <c r="AL29" s="35"/>
      <c r="AM29" s="35"/>
      <c r="AN29" s="35"/>
      <c r="AO29" s="35"/>
    </row>
    <row r="30" spans="1:41" s="31" customFormat="1" ht="27.75" customHeight="1">
      <c r="A30" s="32">
        <v>21</v>
      </c>
      <c r="B30" s="183"/>
      <c r="C30" s="184"/>
      <c r="D30" s="33"/>
      <c r="E30" s="41">
        <f t="shared" si="0"/>
      </c>
      <c r="F30" s="41">
        <f t="shared" si="1"/>
      </c>
      <c r="G30" s="41">
        <f t="shared" si="2"/>
      </c>
      <c r="H30" s="41">
        <f t="shared" si="3"/>
      </c>
      <c r="I30" s="41">
        <f t="shared" si="4"/>
      </c>
      <c r="J30" s="34"/>
      <c r="K30" s="104">
        <f t="shared" si="17"/>
      </c>
      <c r="L30" s="35"/>
      <c r="M30" s="35"/>
      <c r="N30" s="36">
        <v>56</v>
      </c>
      <c r="O30" s="187"/>
      <c r="P30" s="188"/>
      <c r="Q30" s="40"/>
      <c r="R30" s="45"/>
      <c r="S30" s="45"/>
      <c r="T30" s="45"/>
      <c r="U30" s="45"/>
      <c r="V30" s="45"/>
      <c r="W30" s="42"/>
      <c r="X30" s="106"/>
      <c r="Y30" s="35">
        <f t="shared" si="10"/>
      </c>
      <c r="Z30" s="35">
        <f t="shared" si="11"/>
      </c>
      <c r="AA30" s="35">
        <f t="shared" si="12"/>
      </c>
      <c r="AB30" s="35">
        <f t="shared" si="13"/>
      </c>
      <c r="AC30" s="35">
        <f t="shared" si="14"/>
      </c>
      <c r="AD30" s="35">
        <f t="shared" si="19"/>
      </c>
      <c r="AE30" s="35">
        <f t="shared" si="15"/>
      </c>
      <c r="AF30" s="35">
        <f t="shared" si="16"/>
      </c>
      <c r="AG30" s="35"/>
      <c r="AH30" s="35"/>
      <c r="AI30" s="35"/>
      <c r="AJ30" s="35"/>
      <c r="AK30" s="35"/>
      <c r="AL30" s="35"/>
      <c r="AM30" s="35"/>
      <c r="AN30" s="35"/>
      <c r="AO30" s="35"/>
    </row>
    <row r="31" spans="1:41" s="31" customFormat="1" ht="27.75" customHeight="1">
      <c r="A31" s="32">
        <v>22</v>
      </c>
      <c r="B31" s="183"/>
      <c r="C31" s="184"/>
      <c r="D31" s="33"/>
      <c r="E31" s="41">
        <f t="shared" si="0"/>
      </c>
      <c r="F31" s="41">
        <f t="shared" si="1"/>
      </c>
      <c r="G31" s="41">
        <f t="shared" si="2"/>
      </c>
      <c r="H31" s="41">
        <f t="shared" si="3"/>
      </c>
      <c r="I31" s="41">
        <f t="shared" si="4"/>
      </c>
      <c r="J31" s="34"/>
      <c r="K31" s="104">
        <f t="shared" si="17"/>
      </c>
      <c r="L31" s="35"/>
      <c r="M31" s="35"/>
      <c r="N31" s="36">
        <v>57</v>
      </c>
      <c r="O31" s="187"/>
      <c r="P31" s="188"/>
      <c r="Q31" s="40"/>
      <c r="R31" s="45"/>
      <c r="S31" s="45"/>
      <c r="T31" s="45"/>
      <c r="U31" s="45"/>
      <c r="V31" s="45"/>
      <c r="W31" s="42"/>
      <c r="X31" s="106"/>
      <c r="Y31" s="35">
        <f t="shared" si="10"/>
      </c>
      <c r="Z31" s="35">
        <f t="shared" si="11"/>
      </c>
      <c r="AA31" s="35">
        <f t="shared" si="12"/>
      </c>
      <c r="AB31" s="35">
        <f t="shared" si="13"/>
      </c>
      <c r="AC31" s="35">
        <f t="shared" si="14"/>
      </c>
      <c r="AD31" s="35">
        <f t="shared" si="19"/>
      </c>
      <c r="AE31" s="35">
        <f t="shared" si="15"/>
      </c>
      <c r="AF31" s="35">
        <f t="shared" si="16"/>
      </c>
      <c r="AG31" s="35"/>
      <c r="AH31" s="35"/>
      <c r="AI31" s="35"/>
      <c r="AJ31" s="35"/>
      <c r="AK31" s="35"/>
      <c r="AL31" s="35"/>
      <c r="AM31" s="35"/>
      <c r="AN31" s="35"/>
      <c r="AO31" s="35"/>
    </row>
    <row r="32" spans="1:41" s="31" customFormat="1" ht="27.75" customHeight="1">
      <c r="A32" s="32">
        <v>23</v>
      </c>
      <c r="B32" s="183"/>
      <c r="C32" s="184"/>
      <c r="D32" s="33"/>
      <c r="E32" s="41">
        <f t="shared" si="0"/>
      </c>
      <c r="F32" s="41">
        <f t="shared" si="1"/>
      </c>
      <c r="G32" s="41">
        <f t="shared" si="2"/>
      </c>
      <c r="H32" s="41">
        <f t="shared" si="3"/>
      </c>
      <c r="I32" s="41">
        <f t="shared" si="4"/>
      </c>
      <c r="J32" s="34"/>
      <c r="K32" s="104">
        <f t="shared" si="17"/>
      </c>
      <c r="L32" s="35"/>
      <c r="M32" s="35"/>
      <c r="N32" s="36">
        <v>58</v>
      </c>
      <c r="O32" s="187"/>
      <c r="P32" s="188"/>
      <c r="Q32" s="40"/>
      <c r="R32" s="45"/>
      <c r="S32" s="45"/>
      <c r="T32" s="45"/>
      <c r="U32" s="45"/>
      <c r="V32" s="45"/>
      <c r="W32" s="42"/>
      <c r="X32" s="106"/>
      <c r="Y32" s="35">
        <f t="shared" si="10"/>
      </c>
      <c r="Z32" s="35">
        <f t="shared" si="11"/>
      </c>
      <c r="AA32" s="35">
        <f t="shared" si="12"/>
      </c>
      <c r="AB32" s="35">
        <f t="shared" si="13"/>
      </c>
      <c r="AC32" s="35">
        <f t="shared" si="14"/>
      </c>
      <c r="AD32" s="35">
        <f t="shared" si="19"/>
      </c>
      <c r="AE32" s="35">
        <f t="shared" si="15"/>
      </c>
      <c r="AF32" s="35">
        <f t="shared" si="16"/>
      </c>
      <c r="AG32" s="35"/>
      <c r="AH32" s="35"/>
      <c r="AI32" s="35"/>
      <c r="AJ32" s="35"/>
      <c r="AK32" s="35"/>
      <c r="AL32" s="35"/>
      <c r="AM32" s="35"/>
      <c r="AN32" s="35"/>
      <c r="AO32" s="35"/>
    </row>
    <row r="33" spans="1:41" s="31" customFormat="1" ht="27.75" customHeight="1">
      <c r="A33" s="32">
        <v>24</v>
      </c>
      <c r="B33" s="183"/>
      <c r="C33" s="184"/>
      <c r="D33" s="33"/>
      <c r="E33" s="41">
        <f t="shared" si="0"/>
      </c>
      <c r="F33" s="41">
        <f t="shared" si="1"/>
      </c>
      <c r="G33" s="41">
        <f t="shared" si="2"/>
      </c>
      <c r="H33" s="41">
        <f t="shared" si="3"/>
      </c>
      <c r="I33" s="41">
        <f t="shared" si="4"/>
      </c>
      <c r="J33" s="34"/>
      <c r="K33" s="104">
        <f t="shared" si="17"/>
      </c>
      <c r="L33" s="35"/>
      <c r="M33" s="35"/>
      <c r="N33" s="36">
        <v>59</v>
      </c>
      <c r="O33" s="187"/>
      <c r="P33" s="188"/>
      <c r="Q33" s="40"/>
      <c r="R33" s="45"/>
      <c r="S33" s="45"/>
      <c r="T33" s="45"/>
      <c r="U33" s="45"/>
      <c r="V33" s="45"/>
      <c r="W33" s="42"/>
      <c r="X33" s="106"/>
      <c r="Y33" s="35">
        <f t="shared" si="10"/>
      </c>
      <c r="Z33" s="35">
        <f t="shared" si="11"/>
      </c>
      <c r="AA33" s="35">
        <f t="shared" si="12"/>
      </c>
      <c r="AB33" s="35">
        <f t="shared" si="13"/>
      </c>
      <c r="AC33" s="35">
        <f t="shared" si="14"/>
      </c>
      <c r="AD33" s="35">
        <f t="shared" si="19"/>
      </c>
      <c r="AE33" s="35">
        <f t="shared" si="15"/>
      </c>
      <c r="AF33" s="35">
        <f t="shared" si="16"/>
      </c>
      <c r="AG33" s="35"/>
      <c r="AH33" s="35"/>
      <c r="AI33" s="35"/>
      <c r="AJ33" s="35"/>
      <c r="AK33" s="35"/>
      <c r="AL33" s="35"/>
      <c r="AM33" s="35"/>
      <c r="AN33" s="35"/>
      <c r="AO33" s="35"/>
    </row>
    <row r="34" spans="1:41" s="31" customFormat="1" ht="27.75" customHeight="1">
      <c r="A34" s="32">
        <v>25</v>
      </c>
      <c r="B34" s="183"/>
      <c r="C34" s="184"/>
      <c r="D34" s="33"/>
      <c r="E34" s="41">
        <f t="shared" si="0"/>
      </c>
      <c r="F34" s="41">
        <f t="shared" si="1"/>
      </c>
      <c r="G34" s="41">
        <f t="shared" si="2"/>
      </c>
      <c r="H34" s="41">
        <f t="shared" si="3"/>
      </c>
      <c r="I34" s="41">
        <f t="shared" si="4"/>
      </c>
      <c r="J34" s="34"/>
      <c r="K34" s="104">
        <f t="shared" si="17"/>
      </c>
      <c r="L34" s="35"/>
      <c r="M34" s="35"/>
      <c r="N34" s="36">
        <v>60</v>
      </c>
      <c r="O34" s="187"/>
      <c r="P34" s="188"/>
      <c r="Q34" s="40"/>
      <c r="R34" s="45"/>
      <c r="S34" s="45"/>
      <c r="T34" s="45"/>
      <c r="U34" s="45"/>
      <c r="V34" s="45"/>
      <c r="W34" s="42"/>
      <c r="X34" s="106"/>
      <c r="Y34" s="35">
        <f t="shared" si="10"/>
      </c>
      <c r="Z34" s="35">
        <f t="shared" si="11"/>
      </c>
      <c r="AA34" s="35">
        <f t="shared" si="12"/>
      </c>
      <c r="AB34" s="35">
        <f t="shared" si="13"/>
      </c>
      <c r="AC34" s="35">
        <f t="shared" si="14"/>
      </c>
      <c r="AD34" s="35">
        <f t="shared" si="19"/>
      </c>
      <c r="AE34" s="35">
        <f t="shared" si="15"/>
      </c>
      <c r="AF34" s="35">
        <f t="shared" si="16"/>
      </c>
      <c r="AG34" s="35"/>
      <c r="AH34" s="35"/>
      <c r="AI34" s="35"/>
      <c r="AJ34" s="35"/>
      <c r="AK34" s="35"/>
      <c r="AL34" s="35"/>
      <c r="AM34" s="35"/>
      <c r="AN34" s="35"/>
      <c r="AO34" s="35"/>
    </row>
    <row r="35" spans="1:41" s="31" customFormat="1" ht="27.75" customHeight="1">
      <c r="A35" s="32">
        <v>26</v>
      </c>
      <c r="B35" s="183"/>
      <c r="C35" s="184"/>
      <c r="D35" s="33"/>
      <c r="E35" s="41">
        <f t="shared" si="0"/>
      </c>
      <c r="F35" s="41">
        <f t="shared" si="1"/>
      </c>
      <c r="G35" s="41">
        <f t="shared" si="2"/>
      </c>
      <c r="H35" s="41">
        <f t="shared" si="3"/>
      </c>
      <c r="I35" s="41">
        <f t="shared" si="4"/>
      </c>
      <c r="J35" s="34"/>
      <c r="K35" s="104">
        <f t="shared" si="17"/>
      </c>
      <c r="L35" s="35"/>
      <c r="M35" s="35"/>
      <c r="N35" s="36">
        <v>61</v>
      </c>
      <c r="O35" s="187"/>
      <c r="P35" s="188"/>
      <c r="Q35" s="40"/>
      <c r="R35" s="45"/>
      <c r="S35" s="45"/>
      <c r="T35" s="45"/>
      <c r="U35" s="45"/>
      <c r="V35" s="45"/>
      <c r="W35" s="42"/>
      <c r="X35" s="106"/>
      <c r="Y35" s="35">
        <f t="shared" si="10"/>
      </c>
      <c r="Z35" s="35">
        <f t="shared" si="11"/>
      </c>
      <c r="AA35" s="35">
        <f t="shared" si="12"/>
      </c>
      <c r="AB35" s="35">
        <f t="shared" si="13"/>
      </c>
      <c r="AC35" s="35">
        <f t="shared" si="14"/>
      </c>
      <c r="AD35" s="35">
        <f t="shared" si="19"/>
      </c>
      <c r="AE35" s="35">
        <f t="shared" si="15"/>
      </c>
      <c r="AF35" s="35">
        <f t="shared" si="16"/>
      </c>
      <c r="AG35" s="35"/>
      <c r="AH35" s="35"/>
      <c r="AI35" s="35"/>
      <c r="AJ35" s="35"/>
      <c r="AK35" s="35"/>
      <c r="AL35" s="35"/>
      <c r="AM35" s="35"/>
      <c r="AN35" s="35"/>
      <c r="AO35" s="35"/>
    </row>
    <row r="36" spans="1:41" s="31" customFormat="1" ht="27.75" customHeight="1">
      <c r="A36" s="32">
        <v>27</v>
      </c>
      <c r="B36" s="183"/>
      <c r="C36" s="184"/>
      <c r="D36" s="33"/>
      <c r="E36" s="41">
        <f t="shared" si="0"/>
      </c>
      <c r="F36" s="41">
        <f t="shared" si="1"/>
      </c>
      <c r="G36" s="41">
        <f t="shared" si="2"/>
      </c>
      <c r="H36" s="41">
        <f t="shared" si="3"/>
      </c>
      <c r="I36" s="41">
        <f t="shared" si="4"/>
      </c>
      <c r="J36" s="34"/>
      <c r="K36" s="104">
        <f t="shared" si="17"/>
      </c>
      <c r="L36" s="35"/>
      <c r="M36" s="35"/>
      <c r="N36" s="36">
        <v>62</v>
      </c>
      <c r="O36" s="187"/>
      <c r="P36" s="188"/>
      <c r="Q36" s="40"/>
      <c r="R36" s="45"/>
      <c r="S36" s="45"/>
      <c r="T36" s="45"/>
      <c r="U36" s="45"/>
      <c r="V36" s="45"/>
      <c r="W36" s="42"/>
      <c r="X36" s="106"/>
      <c r="Y36" s="35">
        <f t="shared" si="10"/>
      </c>
      <c r="Z36" s="35">
        <f t="shared" si="11"/>
      </c>
      <c r="AA36" s="35">
        <f t="shared" si="12"/>
      </c>
      <c r="AB36" s="35">
        <f t="shared" si="13"/>
      </c>
      <c r="AC36" s="35">
        <f t="shared" si="14"/>
      </c>
      <c r="AD36" s="35">
        <f t="shared" si="19"/>
      </c>
      <c r="AE36" s="35">
        <f t="shared" si="15"/>
      </c>
      <c r="AF36" s="35">
        <f t="shared" si="16"/>
      </c>
      <c r="AG36" s="35"/>
      <c r="AH36" s="35"/>
      <c r="AI36" s="35"/>
      <c r="AJ36" s="35"/>
      <c r="AK36" s="35"/>
      <c r="AL36" s="35"/>
      <c r="AM36" s="35"/>
      <c r="AN36" s="35"/>
      <c r="AO36" s="35"/>
    </row>
    <row r="37" spans="1:41" s="31" customFormat="1" ht="27.75" customHeight="1">
      <c r="A37" s="32">
        <v>28</v>
      </c>
      <c r="B37" s="183"/>
      <c r="C37" s="184"/>
      <c r="D37" s="33"/>
      <c r="E37" s="41">
        <f t="shared" si="0"/>
      </c>
      <c r="F37" s="41">
        <f t="shared" si="1"/>
      </c>
      <c r="G37" s="41">
        <f t="shared" si="2"/>
      </c>
      <c r="H37" s="41">
        <f t="shared" si="3"/>
      </c>
      <c r="I37" s="41">
        <f t="shared" si="4"/>
      </c>
      <c r="J37" s="34"/>
      <c r="K37" s="104">
        <f t="shared" si="17"/>
      </c>
      <c r="L37" s="35"/>
      <c r="M37" s="35"/>
      <c r="N37" s="36">
        <v>63</v>
      </c>
      <c r="O37" s="187"/>
      <c r="P37" s="188"/>
      <c r="Q37" s="40"/>
      <c r="R37" s="45"/>
      <c r="S37" s="45"/>
      <c r="T37" s="45"/>
      <c r="U37" s="45"/>
      <c r="V37" s="45"/>
      <c r="W37" s="42"/>
      <c r="X37" s="106"/>
      <c r="Y37" s="35">
        <f t="shared" si="10"/>
      </c>
      <c r="Z37" s="35">
        <f t="shared" si="11"/>
      </c>
      <c r="AA37" s="35">
        <f t="shared" si="12"/>
      </c>
      <c r="AB37" s="35">
        <f t="shared" si="13"/>
      </c>
      <c r="AC37" s="35">
        <f t="shared" si="14"/>
      </c>
      <c r="AD37" s="35">
        <f t="shared" si="19"/>
      </c>
      <c r="AE37" s="35">
        <f t="shared" si="15"/>
      </c>
      <c r="AF37" s="35">
        <f t="shared" si="16"/>
      </c>
      <c r="AG37" s="35"/>
      <c r="AH37" s="35"/>
      <c r="AI37" s="35"/>
      <c r="AJ37" s="35"/>
      <c r="AK37" s="35"/>
      <c r="AL37" s="35"/>
      <c r="AM37" s="35"/>
      <c r="AN37" s="35"/>
      <c r="AO37" s="35"/>
    </row>
    <row r="38" spans="1:41" s="31" customFormat="1" ht="27.75" customHeight="1">
      <c r="A38" s="32">
        <v>29</v>
      </c>
      <c r="B38" s="183"/>
      <c r="C38" s="184"/>
      <c r="D38" s="33"/>
      <c r="E38" s="41">
        <f t="shared" si="0"/>
      </c>
      <c r="F38" s="41">
        <f t="shared" si="1"/>
      </c>
      <c r="G38" s="41">
        <f t="shared" si="2"/>
      </c>
      <c r="H38" s="41">
        <f t="shared" si="3"/>
      </c>
      <c r="I38" s="41">
        <f t="shared" si="4"/>
      </c>
      <c r="J38" s="34"/>
      <c r="K38" s="104">
        <f t="shared" si="17"/>
      </c>
      <c r="L38" s="35"/>
      <c r="M38" s="35"/>
      <c r="N38" s="36">
        <v>64</v>
      </c>
      <c r="O38" s="187"/>
      <c r="P38" s="188"/>
      <c r="Q38" s="40"/>
      <c r="R38" s="45"/>
      <c r="S38" s="45"/>
      <c r="T38" s="45"/>
      <c r="U38" s="45"/>
      <c r="V38" s="45"/>
      <c r="W38" s="42"/>
      <c r="X38" s="106"/>
      <c r="Y38" s="35">
        <f t="shared" si="10"/>
      </c>
      <c r="Z38" s="35">
        <f t="shared" si="11"/>
      </c>
      <c r="AA38" s="35">
        <f t="shared" si="12"/>
      </c>
      <c r="AB38" s="35">
        <f t="shared" si="13"/>
      </c>
      <c r="AC38" s="35">
        <f t="shared" si="14"/>
      </c>
      <c r="AD38" s="35">
        <f t="shared" si="19"/>
      </c>
      <c r="AE38" s="35">
        <f t="shared" si="15"/>
      </c>
      <c r="AF38" s="35">
        <f t="shared" si="16"/>
      </c>
      <c r="AG38" s="35"/>
      <c r="AH38" s="35"/>
      <c r="AI38" s="35"/>
      <c r="AJ38" s="35"/>
      <c r="AK38" s="35"/>
      <c r="AL38" s="35"/>
      <c r="AM38" s="35"/>
      <c r="AN38" s="35"/>
      <c r="AO38" s="35"/>
    </row>
    <row r="39" spans="1:41" s="31" customFormat="1" ht="27.75" customHeight="1">
      <c r="A39" s="32">
        <v>30</v>
      </c>
      <c r="B39" s="183"/>
      <c r="C39" s="184"/>
      <c r="D39" s="33"/>
      <c r="E39" s="41">
        <f t="shared" si="0"/>
      </c>
      <c r="F39" s="41">
        <f t="shared" si="1"/>
      </c>
      <c r="G39" s="41">
        <f t="shared" si="2"/>
      </c>
      <c r="H39" s="41">
        <f t="shared" si="3"/>
      </c>
      <c r="I39" s="41">
        <f t="shared" si="4"/>
      </c>
      <c r="J39" s="34"/>
      <c r="K39" s="104">
        <f t="shared" si="17"/>
      </c>
      <c r="L39" s="35"/>
      <c r="M39" s="35"/>
      <c r="N39" s="36">
        <v>65</v>
      </c>
      <c r="O39" s="187"/>
      <c r="P39" s="188"/>
      <c r="Q39" s="40"/>
      <c r="R39" s="45"/>
      <c r="S39" s="45"/>
      <c r="T39" s="45"/>
      <c r="U39" s="45"/>
      <c r="V39" s="45"/>
      <c r="W39" s="42"/>
      <c r="X39" s="106"/>
      <c r="Y39" s="35">
        <f t="shared" si="10"/>
      </c>
      <c r="Z39" s="35">
        <f t="shared" si="11"/>
      </c>
      <c r="AA39" s="35">
        <f t="shared" si="12"/>
      </c>
      <c r="AB39" s="35">
        <f t="shared" si="13"/>
      </c>
      <c r="AC39" s="35">
        <f t="shared" si="14"/>
      </c>
      <c r="AD39" s="35">
        <f t="shared" si="19"/>
      </c>
      <c r="AE39" s="35">
        <f t="shared" si="15"/>
      </c>
      <c r="AF39" s="35">
        <f t="shared" si="16"/>
      </c>
      <c r="AG39" s="35"/>
      <c r="AH39" s="35"/>
      <c r="AI39" s="35"/>
      <c r="AJ39" s="35"/>
      <c r="AK39" s="35"/>
      <c r="AL39" s="35"/>
      <c r="AM39" s="35"/>
      <c r="AN39" s="35"/>
      <c r="AO39" s="35"/>
    </row>
    <row r="40" spans="1:41" s="31" customFormat="1" ht="27.75" customHeight="1">
      <c r="A40" s="32">
        <v>31</v>
      </c>
      <c r="B40" s="183"/>
      <c r="C40" s="184"/>
      <c r="D40" s="33"/>
      <c r="E40" s="41">
        <f t="shared" si="0"/>
      </c>
      <c r="F40" s="41">
        <f t="shared" si="1"/>
      </c>
      <c r="G40" s="41">
        <f t="shared" si="2"/>
      </c>
      <c r="H40" s="41">
        <f t="shared" si="3"/>
      </c>
      <c r="I40" s="41">
        <f t="shared" si="4"/>
      </c>
      <c r="J40" s="34"/>
      <c r="K40" s="104">
        <f t="shared" si="17"/>
      </c>
      <c r="L40" s="35"/>
      <c r="M40" s="35"/>
      <c r="N40" s="36">
        <v>66</v>
      </c>
      <c r="O40" s="187"/>
      <c r="P40" s="188"/>
      <c r="Q40" s="40"/>
      <c r="R40" s="45"/>
      <c r="S40" s="45"/>
      <c r="T40" s="45"/>
      <c r="U40" s="45"/>
      <c r="V40" s="45"/>
      <c r="W40" s="42"/>
      <c r="X40" s="106"/>
      <c r="Y40" s="35">
        <f t="shared" si="10"/>
      </c>
      <c r="Z40" s="35">
        <f t="shared" si="11"/>
      </c>
      <c r="AA40" s="35">
        <f t="shared" si="12"/>
      </c>
      <c r="AB40" s="35">
        <f t="shared" si="13"/>
      </c>
      <c r="AC40" s="35">
        <f t="shared" si="14"/>
      </c>
      <c r="AD40" s="35">
        <f t="shared" si="19"/>
      </c>
      <c r="AE40" s="35">
        <f t="shared" si="15"/>
      </c>
      <c r="AF40" s="35">
        <f t="shared" si="16"/>
      </c>
      <c r="AG40" s="35"/>
      <c r="AH40" s="35"/>
      <c r="AI40" s="35"/>
      <c r="AJ40" s="35"/>
      <c r="AK40" s="35"/>
      <c r="AL40" s="35"/>
      <c r="AM40" s="35"/>
      <c r="AN40" s="35"/>
      <c r="AO40" s="35"/>
    </row>
    <row r="41" spans="1:41" s="31" customFormat="1" ht="27.75" customHeight="1">
      <c r="A41" s="32">
        <v>32</v>
      </c>
      <c r="B41" s="183"/>
      <c r="C41" s="184"/>
      <c r="D41" s="33"/>
      <c r="E41" s="41">
        <f t="shared" si="0"/>
      </c>
      <c r="F41" s="41">
        <f t="shared" si="1"/>
      </c>
      <c r="G41" s="41">
        <f t="shared" si="2"/>
      </c>
      <c r="H41" s="41">
        <f t="shared" si="3"/>
      </c>
      <c r="I41" s="41">
        <f t="shared" si="4"/>
      </c>
      <c r="J41" s="34"/>
      <c r="K41" s="104">
        <f t="shared" si="17"/>
      </c>
      <c r="L41" s="35"/>
      <c r="M41" s="35"/>
      <c r="N41" s="36">
        <v>67</v>
      </c>
      <c r="O41" s="187"/>
      <c r="P41" s="188"/>
      <c r="Q41" s="40"/>
      <c r="R41" s="45"/>
      <c r="S41" s="45"/>
      <c r="T41" s="45"/>
      <c r="U41" s="45"/>
      <c r="V41" s="45"/>
      <c r="W41" s="42"/>
      <c r="X41" s="106"/>
      <c r="Y41" s="35">
        <f t="shared" si="10"/>
      </c>
      <c r="Z41" s="35">
        <f t="shared" si="11"/>
      </c>
      <c r="AA41" s="35">
        <f t="shared" si="12"/>
      </c>
      <c r="AB41" s="35">
        <f t="shared" si="13"/>
      </c>
      <c r="AC41" s="35">
        <f t="shared" si="14"/>
      </c>
      <c r="AD41" s="35">
        <f t="shared" si="19"/>
      </c>
      <c r="AE41" s="35">
        <f t="shared" si="15"/>
      </c>
      <c r="AF41" s="35">
        <f t="shared" si="16"/>
      </c>
      <c r="AG41" s="35"/>
      <c r="AH41" s="35"/>
      <c r="AI41" s="35"/>
      <c r="AJ41" s="35"/>
      <c r="AK41" s="35"/>
      <c r="AL41" s="35"/>
      <c r="AM41" s="35"/>
      <c r="AN41" s="35"/>
      <c r="AO41" s="35"/>
    </row>
    <row r="42" spans="1:41" s="31" customFormat="1" ht="27.75" customHeight="1">
      <c r="A42" s="32">
        <v>33</v>
      </c>
      <c r="B42" s="183"/>
      <c r="C42" s="184"/>
      <c r="D42" s="33"/>
      <c r="E42" s="41">
        <f t="shared" si="0"/>
      </c>
      <c r="F42" s="41">
        <f t="shared" si="1"/>
      </c>
      <c r="G42" s="41">
        <f t="shared" si="2"/>
      </c>
      <c r="H42" s="41">
        <f t="shared" si="3"/>
      </c>
      <c r="I42" s="41">
        <f t="shared" si="4"/>
      </c>
      <c r="J42" s="34"/>
      <c r="K42" s="104">
        <f t="shared" si="17"/>
      </c>
      <c r="L42" s="35"/>
      <c r="M42" s="35"/>
      <c r="N42" s="36">
        <v>68</v>
      </c>
      <c r="O42" s="187"/>
      <c r="P42" s="188"/>
      <c r="Q42" s="40"/>
      <c r="R42" s="45"/>
      <c r="S42" s="45"/>
      <c r="T42" s="45"/>
      <c r="U42" s="45"/>
      <c r="V42" s="45"/>
      <c r="W42" s="42"/>
      <c r="X42" s="106"/>
      <c r="Y42" s="35">
        <f t="shared" si="10"/>
      </c>
      <c r="Z42" s="35">
        <f t="shared" si="11"/>
      </c>
      <c r="AA42" s="35">
        <f t="shared" si="12"/>
      </c>
      <c r="AB42" s="35">
        <f t="shared" si="13"/>
      </c>
      <c r="AC42" s="35">
        <f t="shared" si="14"/>
      </c>
      <c r="AD42" s="35">
        <f t="shared" si="19"/>
      </c>
      <c r="AE42" s="35">
        <f t="shared" si="15"/>
      </c>
      <c r="AF42" s="35">
        <f t="shared" si="16"/>
      </c>
      <c r="AG42" s="35"/>
      <c r="AH42" s="35"/>
      <c r="AI42" s="35"/>
      <c r="AJ42" s="35"/>
      <c r="AK42" s="35"/>
      <c r="AL42" s="35"/>
      <c r="AM42" s="35"/>
      <c r="AN42" s="35"/>
      <c r="AO42" s="35"/>
    </row>
    <row r="43" spans="1:41" s="31" customFormat="1" ht="27.75" customHeight="1">
      <c r="A43" s="32">
        <v>34</v>
      </c>
      <c r="B43" s="183"/>
      <c r="C43" s="184"/>
      <c r="D43" s="33"/>
      <c r="E43" s="41">
        <f t="shared" si="0"/>
      </c>
      <c r="F43" s="41">
        <f t="shared" si="1"/>
      </c>
      <c r="G43" s="41">
        <f t="shared" si="2"/>
      </c>
      <c r="H43" s="41">
        <f t="shared" si="3"/>
      </c>
      <c r="I43" s="41">
        <f t="shared" si="4"/>
      </c>
      <c r="J43" s="34"/>
      <c r="K43" s="104">
        <f t="shared" si="17"/>
      </c>
      <c r="L43" s="35"/>
      <c r="M43" s="35"/>
      <c r="N43" s="36">
        <v>69</v>
      </c>
      <c r="O43" s="187"/>
      <c r="P43" s="188"/>
      <c r="Q43" s="40"/>
      <c r="R43" s="45"/>
      <c r="S43" s="45"/>
      <c r="T43" s="45"/>
      <c r="U43" s="45"/>
      <c r="V43" s="45"/>
      <c r="W43" s="42"/>
      <c r="X43" s="106"/>
      <c r="Y43" s="35">
        <f t="shared" si="10"/>
      </c>
      <c r="Z43" s="35">
        <f t="shared" si="11"/>
      </c>
      <c r="AA43" s="35">
        <f t="shared" si="12"/>
      </c>
      <c r="AB43" s="35">
        <f t="shared" si="13"/>
      </c>
      <c r="AC43" s="35">
        <f t="shared" si="14"/>
      </c>
      <c r="AD43" s="35">
        <f t="shared" si="19"/>
      </c>
      <c r="AE43" s="35">
        <f t="shared" si="15"/>
      </c>
      <c r="AF43" s="35">
        <f t="shared" si="16"/>
      </c>
      <c r="AG43" s="35"/>
      <c r="AH43" s="35"/>
      <c r="AI43" s="35"/>
      <c r="AJ43" s="35"/>
      <c r="AK43" s="35"/>
      <c r="AL43" s="35"/>
      <c r="AM43" s="35"/>
      <c r="AN43" s="35"/>
      <c r="AO43" s="35"/>
    </row>
    <row r="44" spans="1:41" s="31" customFormat="1" ht="27.75" customHeight="1">
      <c r="A44" s="32">
        <v>35</v>
      </c>
      <c r="B44" s="183"/>
      <c r="C44" s="184"/>
      <c r="D44" s="33"/>
      <c r="E44" s="41">
        <f t="shared" si="0"/>
      </c>
      <c r="F44" s="41">
        <f t="shared" si="1"/>
      </c>
      <c r="G44" s="41">
        <f t="shared" si="2"/>
      </c>
      <c r="H44" s="41">
        <f t="shared" si="3"/>
      </c>
      <c r="I44" s="41">
        <f t="shared" si="4"/>
      </c>
      <c r="J44" s="34"/>
      <c r="K44" s="104">
        <f t="shared" si="17"/>
      </c>
      <c r="L44" s="35"/>
      <c r="M44" s="35"/>
      <c r="N44" s="36">
        <v>70</v>
      </c>
      <c r="O44" s="187"/>
      <c r="P44" s="188"/>
      <c r="Q44" s="40"/>
      <c r="R44" s="45"/>
      <c r="S44" s="45"/>
      <c r="T44" s="45"/>
      <c r="U44" s="45"/>
      <c r="V44" s="45"/>
      <c r="W44" s="42"/>
      <c r="X44" s="106"/>
      <c r="Y44" s="35">
        <f t="shared" si="10"/>
      </c>
      <c r="Z44" s="35">
        <f t="shared" si="11"/>
      </c>
      <c r="AA44" s="35">
        <f t="shared" si="12"/>
      </c>
      <c r="AB44" s="35">
        <f t="shared" si="13"/>
      </c>
      <c r="AC44" s="35">
        <f t="shared" si="14"/>
      </c>
      <c r="AD44" s="35">
        <f t="shared" si="19"/>
      </c>
      <c r="AE44" s="35">
        <f t="shared" si="15"/>
      </c>
      <c r="AF44" s="35">
        <f t="shared" si="16"/>
      </c>
      <c r="AG44" s="35"/>
      <c r="AH44" s="35"/>
      <c r="AI44" s="35"/>
      <c r="AJ44" s="35"/>
      <c r="AK44" s="35"/>
      <c r="AL44" s="35"/>
      <c r="AM44" s="35"/>
      <c r="AN44" s="35"/>
      <c r="AO44" s="35"/>
    </row>
    <row r="45" spans="1:41" s="31" customFormat="1" ht="27.75" customHeight="1">
      <c r="A45" s="32">
        <v>36</v>
      </c>
      <c r="B45" s="183"/>
      <c r="C45" s="184"/>
      <c r="D45" s="33"/>
      <c r="E45" s="41">
        <f t="shared" si="0"/>
      </c>
      <c r="F45" s="41">
        <f t="shared" si="1"/>
      </c>
      <c r="G45" s="41">
        <f t="shared" si="2"/>
      </c>
      <c r="H45" s="41">
        <f t="shared" si="3"/>
      </c>
      <c r="I45" s="41">
        <f t="shared" si="4"/>
      </c>
      <c r="J45" s="34"/>
      <c r="K45" s="104">
        <f t="shared" si="17"/>
      </c>
      <c r="L45" s="35"/>
      <c r="M45" s="35"/>
      <c r="N45" s="36">
        <v>71</v>
      </c>
      <c r="O45" s="187"/>
      <c r="P45" s="188"/>
      <c r="Q45" s="40"/>
      <c r="R45" s="45"/>
      <c r="S45" s="45"/>
      <c r="T45" s="45"/>
      <c r="U45" s="45"/>
      <c r="V45" s="45"/>
      <c r="W45" s="42"/>
      <c r="X45" s="106"/>
      <c r="Y45" s="35">
        <f t="shared" si="10"/>
      </c>
      <c r="Z45" s="35">
        <f t="shared" si="11"/>
      </c>
      <c r="AA45" s="35">
        <f t="shared" si="12"/>
      </c>
      <c r="AB45" s="35">
        <f t="shared" si="13"/>
      </c>
      <c r="AC45" s="35">
        <f t="shared" si="14"/>
      </c>
      <c r="AD45" s="35">
        <f t="shared" si="19"/>
      </c>
      <c r="AE45" s="35">
        <f t="shared" si="15"/>
      </c>
      <c r="AF45" s="35">
        <f t="shared" si="16"/>
      </c>
      <c r="AG45" s="35"/>
      <c r="AH45" s="35"/>
      <c r="AI45" s="35"/>
      <c r="AJ45" s="35"/>
      <c r="AK45" s="35"/>
      <c r="AL45" s="35"/>
      <c r="AM45" s="35"/>
      <c r="AN45" s="35"/>
      <c r="AO45" s="35"/>
    </row>
    <row r="46" spans="1:41" ht="4.5" customHeight="1">
      <c r="A46" s="26"/>
      <c r="B46" s="32"/>
      <c r="C46" s="32"/>
      <c r="D46" s="32"/>
      <c r="J46" s="47"/>
      <c r="L46" s="27"/>
      <c r="M46" s="27"/>
      <c r="N46" s="27"/>
      <c r="O46" s="32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</row>
    <row r="47" spans="1:41" s="50" customFormat="1" ht="10.5" customHeight="1">
      <c r="A47" s="107"/>
      <c r="B47" s="150"/>
      <c r="C47" s="151"/>
      <c r="D47" s="151"/>
      <c r="E47" s="151"/>
      <c r="F47" s="152"/>
      <c r="G47" s="152"/>
      <c r="H47" s="152"/>
      <c r="I47" s="152"/>
      <c r="J47" s="153"/>
      <c r="K47" s="110"/>
      <c r="L47" s="111"/>
      <c r="M47" s="111"/>
      <c r="N47" s="109"/>
      <c r="O47" s="112"/>
      <c r="P47" s="113"/>
      <c r="Q47" s="113"/>
      <c r="R47" s="114"/>
      <c r="S47" s="115"/>
      <c r="T47" s="115"/>
      <c r="U47" s="115"/>
      <c r="V47" s="49"/>
      <c r="W47" s="49"/>
      <c r="X47" s="49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</row>
    <row r="48" spans="1:41" s="51" customFormat="1" ht="18" customHeight="1">
      <c r="A48" s="116"/>
      <c r="B48" s="154" t="s">
        <v>490</v>
      </c>
      <c r="C48" s="155"/>
      <c r="D48" s="155"/>
      <c r="E48" s="155"/>
      <c r="F48" s="155"/>
      <c r="G48" s="155"/>
      <c r="H48" s="155"/>
      <c r="I48" s="155"/>
      <c r="J48" s="155"/>
      <c r="L48" s="118"/>
      <c r="M48" s="118"/>
      <c r="N48" s="118"/>
      <c r="O48" s="118"/>
      <c r="P48" s="156" t="s">
        <v>602</v>
      </c>
      <c r="Q48" s="116"/>
      <c r="R48" s="119"/>
      <c r="S48" s="120"/>
      <c r="T48" s="120"/>
      <c r="U48" s="120"/>
      <c r="W48" s="53">
        <f>COUNTA(B10:C45,O10:P23)</f>
        <v>0</v>
      </c>
      <c r="Y48" s="54"/>
      <c r="Z48" s="54"/>
      <c r="AA48" s="54"/>
      <c r="AB48" s="54"/>
      <c r="AC48" s="52"/>
      <c r="AD48" s="54"/>
      <c r="AE48" s="52"/>
      <c r="AF48" s="54"/>
      <c r="AG48" s="54"/>
      <c r="AH48" s="54"/>
      <c r="AI48" s="54"/>
      <c r="AJ48" s="54"/>
      <c r="AK48" s="54"/>
      <c r="AL48" s="52"/>
      <c r="AM48" s="54"/>
      <c r="AN48" s="52"/>
      <c r="AO48" s="54"/>
    </row>
    <row r="49" spans="1:41" s="51" customFormat="1" ht="18" customHeight="1">
      <c r="A49" s="121"/>
      <c r="B49" s="156" t="s">
        <v>491</v>
      </c>
      <c r="C49" s="157"/>
      <c r="D49" s="157"/>
      <c r="E49" s="157"/>
      <c r="F49" s="157"/>
      <c r="G49" s="157"/>
      <c r="H49" s="157"/>
      <c r="I49" s="157"/>
      <c r="J49" s="158" t="s">
        <v>36</v>
      </c>
      <c r="L49" s="118"/>
      <c r="M49" s="118"/>
      <c r="N49" s="118"/>
      <c r="O49" s="118"/>
      <c r="P49" s="156" t="s">
        <v>492</v>
      </c>
      <c r="Q49" s="116"/>
      <c r="R49" s="119"/>
      <c r="S49" s="120"/>
      <c r="T49" s="120"/>
      <c r="U49" s="120"/>
      <c r="W49" s="53">
        <f>COUNTIF(E10:E45,"RE")+COUNTIF(R10:R23,"RE")+COUNTIF(E10:E45,"CR")+COUNTIF(R10:R23,"CR")+COUNTIF(E10:E45,"EN")+COUNTIF(R10:R23,"EN")+COUNTIF(E10:E45,"VU")+COUNTIF(R10:R23,"VU")+COUNTIF(E10:E45,"NT")+COUNTIF(R10:R23,"NT")</f>
        <v>0</v>
      </c>
      <c r="Y49" s="54"/>
      <c r="Z49" s="54"/>
      <c r="AA49" s="54"/>
      <c r="AB49" s="54"/>
      <c r="AC49" s="52"/>
      <c r="AD49" s="54"/>
      <c r="AE49" s="52"/>
      <c r="AF49" s="54"/>
      <c r="AG49" s="54"/>
      <c r="AH49" s="54"/>
      <c r="AI49" s="54"/>
      <c r="AJ49" s="54"/>
      <c r="AK49" s="54"/>
      <c r="AL49" s="52"/>
      <c r="AM49" s="54"/>
      <c r="AN49" s="52"/>
      <c r="AO49" s="54"/>
    </row>
    <row r="50" spans="1:41" s="51" customFormat="1" ht="18" customHeight="1">
      <c r="A50" s="121"/>
      <c r="B50" s="192" t="s">
        <v>493</v>
      </c>
      <c r="C50" s="192"/>
      <c r="D50" s="144"/>
      <c r="E50" s="157"/>
      <c r="F50" s="157"/>
      <c r="G50" s="157"/>
      <c r="H50" s="157"/>
      <c r="I50" s="157"/>
      <c r="J50" s="145" t="s">
        <v>42</v>
      </c>
      <c r="L50" s="55"/>
      <c r="M50" s="55"/>
      <c r="N50" s="55"/>
      <c r="O50" s="55"/>
      <c r="P50" s="156" t="s">
        <v>494</v>
      </c>
      <c r="Q50" s="116"/>
      <c r="R50" s="119"/>
      <c r="S50" s="120"/>
      <c r="T50" s="120"/>
      <c r="U50" s="120"/>
      <c r="W50" s="53">
        <f>COUNTIF(F10:F45,1)+COUNTIF(S10:S23,1)+COUNTIF(F10:F45,2)+COUNTIF(S10:S23,2)+COUNTIF(F10:F45,3)+COUNTIF(S10:S23,3)+COUNTIF(F10:F45,4)+COUNTIF(S10:S23,4)</f>
        <v>0</v>
      </c>
      <c r="Y50" s="54"/>
      <c r="Z50" s="54"/>
      <c r="AA50" s="54"/>
      <c r="AB50" s="54"/>
      <c r="AC50" s="55"/>
      <c r="AD50" s="54"/>
      <c r="AE50" s="55"/>
      <c r="AF50" s="54"/>
      <c r="AG50" s="54"/>
      <c r="AH50" s="54"/>
      <c r="AI50" s="54"/>
      <c r="AJ50" s="54"/>
      <c r="AK50" s="54"/>
      <c r="AL50" s="55"/>
      <c r="AM50" s="54"/>
      <c r="AN50" s="55"/>
      <c r="AO50" s="54"/>
    </row>
    <row r="51" spans="1:41" s="51" customFormat="1" ht="18" customHeight="1">
      <c r="A51" s="121"/>
      <c r="B51" s="193" t="s">
        <v>495</v>
      </c>
      <c r="C51" s="193"/>
      <c r="D51" s="146"/>
      <c r="E51" s="157"/>
      <c r="F51" s="159"/>
      <c r="G51" s="159"/>
      <c r="H51" s="159"/>
      <c r="I51" s="159"/>
      <c r="J51" s="145" t="s">
        <v>45</v>
      </c>
      <c r="L51" s="118"/>
      <c r="M51" s="118"/>
      <c r="N51" s="118"/>
      <c r="O51" s="118"/>
      <c r="P51" s="156" t="s">
        <v>496</v>
      </c>
      <c r="Q51" s="116"/>
      <c r="R51" s="119"/>
      <c r="S51" s="120"/>
      <c r="T51" s="120"/>
      <c r="U51" s="120"/>
      <c r="W51" s="53">
        <f>COUNTIF(G10:G45,"EN")+COUNTIF(T10:T23,"EN")</f>
        <v>0</v>
      </c>
      <c r="Y51" s="54"/>
      <c r="Z51" s="54"/>
      <c r="AA51" s="54"/>
      <c r="AB51" s="54"/>
      <c r="AC51" s="52"/>
      <c r="AD51" s="54"/>
      <c r="AE51" s="52"/>
      <c r="AF51" s="54"/>
      <c r="AG51" s="54"/>
      <c r="AH51" s="54"/>
      <c r="AI51" s="54"/>
      <c r="AJ51" s="54"/>
      <c r="AK51" s="54"/>
      <c r="AL51" s="52"/>
      <c r="AM51" s="54"/>
      <c r="AN51" s="52"/>
      <c r="AO51" s="54"/>
    </row>
    <row r="52" spans="1:41" s="51" customFormat="1" ht="18" customHeight="1">
      <c r="A52" s="126"/>
      <c r="B52" s="194" t="s">
        <v>497</v>
      </c>
      <c r="C52" s="194"/>
      <c r="D52" s="147"/>
      <c r="E52" s="157"/>
      <c r="F52" s="157"/>
      <c r="G52" s="157"/>
      <c r="H52" s="157"/>
      <c r="I52" s="157"/>
      <c r="J52" s="145" t="s">
        <v>48</v>
      </c>
      <c r="L52" s="128"/>
      <c r="M52" s="128"/>
      <c r="N52" s="128"/>
      <c r="O52" s="128"/>
      <c r="P52" s="156" t="s">
        <v>498</v>
      </c>
      <c r="Q52" s="116"/>
      <c r="R52" s="119"/>
      <c r="S52" s="120"/>
      <c r="T52" s="120"/>
      <c r="U52" s="120"/>
      <c r="W52" s="53">
        <f>IF(OR(E7&lt;&gt;"x",E7&lt;&gt;"X"),COUNTIF(H10:H45,16)+COUNTIF(U10:U23,16),COUNTIF(I10:I45,16)+COUNTIF(V10:V23,16))</f>
        <v>0</v>
      </c>
      <c r="Y52" s="54"/>
      <c r="Z52" s="54"/>
      <c r="AA52" s="54"/>
      <c r="AB52" s="54"/>
      <c r="AC52" s="56"/>
      <c r="AD52" s="54"/>
      <c r="AE52" s="56"/>
      <c r="AF52" s="54"/>
      <c r="AG52" s="54"/>
      <c r="AH52" s="54"/>
      <c r="AI52" s="54"/>
      <c r="AJ52" s="54"/>
      <c r="AK52" s="54"/>
      <c r="AL52" s="56"/>
      <c r="AM52" s="54"/>
      <c r="AN52" s="56"/>
      <c r="AO52" s="54"/>
    </row>
    <row r="53" spans="1:41" s="50" customFormat="1" ht="18" customHeight="1" thickBot="1">
      <c r="A53" s="126"/>
      <c r="B53" s="195" t="s">
        <v>499</v>
      </c>
      <c r="C53" s="195"/>
      <c r="D53" s="148"/>
      <c r="E53" s="160"/>
      <c r="F53" s="160"/>
      <c r="G53" s="160"/>
      <c r="H53" s="160"/>
      <c r="I53" s="160"/>
      <c r="J53" s="145" t="s">
        <v>51</v>
      </c>
      <c r="L53" s="130"/>
      <c r="M53" s="130"/>
      <c r="N53" s="130"/>
      <c r="O53" s="131"/>
      <c r="P53" s="156" t="s">
        <v>500</v>
      </c>
      <c r="Q53" s="116"/>
      <c r="R53" s="119"/>
      <c r="S53" s="120"/>
      <c r="T53" s="120"/>
      <c r="U53" s="120"/>
      <c r="V53" s="51"/>
      <c r="W53" s="53">
        <f>IF(OR(E7&lt;&gt;"x",E7&lt;&gt;"X"),COUNTIF(H10:H45,8)+COUNTIF(U10:U23,8),COUNTIF(I10:I45,8)+COUNTIF(V10:V23,8))</f>
        <v>0</v>
      </c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</row>
    <row r="54" spans="1:41" s="50" customFormat="1" ht="18" customHeight="1" thickBot="1">
      <c r="A54" s="58"/>
      <c r="B54" s="189" t="s">
        <v>501</v>
      </c>
      <c r="C54" s="189"/>
      <c r="D54" s="149"/>
      <c r="E54" s="160"/>
      <c r="F54" s="160"/>
      <c r="G54" s="160"/>
      <c r="H54" s="161"/>
      <c r="I54" s="161"/>
      <c r="J54" s="145" t="s">
        <v>54</v>
      </c>
      <c r="L54" s="58"/>
      <c r="M54" s="58"/>
      <c r="N54" s="58"/>
      <c r="O54" s="58"/>
      <c r="P54" s="162" t="s">
        <v>36</v>
      </c>
      <c r="Q54" s="133"/>
      <c r="R54" s="58"/>
      <c r="S54" s="58"/>
      <c r="T54" s="58"/>
      <c r="U54" s="58"/>
      <c r="V54" s="58"/>
      <c r="W54" s="97">
        <f>IF(TYPE(AM26)=1,IF(AM26&gt;0,AM26,""),"")</f>
      </c>
      <c r="X54" s="59"/>
      <c r="Y54" s="60"/>
      <c r="Z54" s="60"/>
      <c r="AA54" s="60"/>
      <c r="AB54" s="60"/>
      <c r="AC54" s="58"/>
      <c r="AD54" s="60"/>
      <c r="AE54" s="58"/>
      <c r="AF54" s="60"/>
      <c r="AG54" s="60"/>
      <c r="AH54" s="60"/>
      <c r="AI54" s="60"/>
      <c r="AJ54" s="60"/>
      <c r="AK54" s="60"/>
      <c r="AL54" s="58"/>
      <c r="AM54" s="60"/>
      <c r="AN54" s="58"/>
      <c r="AO54" s="60"/>
    </row>
    <row r="55" spans="1:41" s="50" customFormat="1" ht="12.75">
      <c r="A55" s="134"/>
      <c r="B55" s="135"/>
      <c r="C55" s="136"/>
      <c r="D55" s="136"/>
      <c r="E55" s="136"/>
      <c r="F55" s="136"/>
      <c r="G55" s="136"/>
      <c r="H55" s="136"/>
      <c r="I55" s="136"/>
      <c r="J55" s="137"/>
      <c r="K55" s="137"/>
      <c r="L55" s="137"/>
      <c r="M55" s="137"/>
      <c r="N55" s="137"/>
      <c r="O55" s="138"/>
      <c r="P55" s="139" t="str">
        <f>IF(W48&lt;5,"! Anzahl Taxa &lt;5    =&gt; Quelle nicht bewertbar","")</f>
        <v>! Anzahl Taxa &lt;5    =&gt; Quelle nicht bewertbar</v>
      </c>
      <c r="Q55" s="140"/>
      <c r="R55" s="140"/>
      <c r="S55" s="138"/>
      <c r="T55" s="138"/>
      <c r="U55" s="138"/>
      <c r="V55" s="62"/>
      <c r="W55" s="62"/>
      <c r="X55" s="62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</row>
    <row r="56" spans="1:41" ht="4.5" customHeight="1">
      <c r="A56" s="26"/>
      <c r="B56" s="32"/>
      <c r="C56" s="32"/>
      <c r="D56" s="32"/>
      <c r="J56" s="47"/>
      <c r="L56" s="27"/>
      <c r="M56" s="27"/>
      <c r="N56" s="27"/>
      <c r="O56" s="32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</row>
    <row r="57" spans="1:41" s="67" customFormat="1" ht="15" customHeight="1">
      <c r="A57" s="164" t="s">
        <v>502</v>
      </c>
      <c r="B57" s="63"/>
      <c r="C57" s="63"/>
      <c r="D57" s="63"/>
      <c r="E57" s="64"/>
      <c r="F57" s="64"/>
      <c r="G57" s="64"/>
      <c r="H57" s="64"/>
      <c r="I57" s="64"/>
      <c r="J57" s="64"/>
      <c r="K57" s="64"/>
      <c r="L57" s="51"/>
      <c r="M57" s="51"/>
      <c r="N57" s="51"/>
      <c r="O57" s="51"/>
      <c r="P57" s="163" t="s">
        <v>503</v>
      </c>
      <c r="Q57" s="65"/>
      <c r="R57" s="22"/>
      <c r="S57" s="51"/>
      <c r="T57" s="51"/>
      <c r="U57" s="164" t="s">
        <v>505</v>
      </c>
      <c r="V57" s="63"/>
      <c r="W57" s="66"/>
      <c r="X57" s="66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</row>
    <row r="58" spans="21:22" s="31" customFormat="1" ht="4.5" customHeight="1">
      <c r="U58" s="68"/>
      <c r="V58" s="69"/>
    </row>
    <row r="59" spans="1:41" s="31" customFormat="1" ht="17.25" customHeight="1">
      <c r="A59" s="70"/>
      <c r="B59" s="165" t="s">
        <v>504</v>
      </c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167"/>
      <c r="N59" s="101" t="s">
        <v>506</v>
      </c>
      <c r="O59" s="166" t="s">
        <v>508</v>
      </c>
      <c r="P59" s="99" t="s">
        <v>509</v>
      </c>
      <c r="Q59" s="71"/>
      <c r="R59" s="71"/>
      <c r="S59" s="71"/>
      <c r="T59" s="71"/>
      <c r="U59" s="71"/>
      <c r="V59" s="71"/>
      <c r="W59" s="71"/>
      <c r="X59" s="71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</row>
    <row r="60" spans="1:41" ht="17.25" customHeight="1">
      <c r="A60" s="141"/>
      <c r="B60" s="190">
        <f>Q5</f>
        <v>0</v>
      </c>
      <c r="C60" s="191"/>
      <c r="D60" s="142"/>
      <c r="E60" s="72"/>
      <c r="F60" s="72"/>
      <c r="G60" s="72"/>
      <c r="H60" s="72"/>
      <c r="I60" s="72"/>
      <c r="J60" s="72"/>
      <c r="K60" s="72"/>
      <c r="L60" s="72"/>
      <c r="M60" s="72"/>
      <c r="N60" s="176" t="s">
        <v>603</v>
      </c>
      <c r="O60" s="177">
        <f>Q1</f>
        <v>0</v>
      </c>
      <c r="P60" s="100"/>
      <c r="Q60" s="72"/>
      <c r="R60" s="73"/>
      <c r="S60" s="72"/>
      <c r="T60" s="72"/>
      <c r="U60" s="72"/>
      <c r="V60" s="72"/>
      <c r="W60" s="72"/>
      <c r="X60" s="72"/>
      <c r="Y60" s="73"/>
      <c r="Z60" s="73"/>
      <c r="AA60" s="73"/>
      <c r="AB60" s="73"/>
      <c r="AC60" s="72"/>
      <c r="AD60" s="73"/>
      <c r="AE60" s="72"/>
      <c r="AF60" s="73"/>
      <c r="AG60" s="73"/>
      <c r="AH60" s="73"/>
      <c r="AI60" s="73"/>
      <c r="AJ60" s="73"/>
      <c r="AK60" s="73"/>
      <c r="AL60" s="72"/>
      <c r="AM60" s="73"/>
      <c r="AN60" s="72"/>
      <c r="AO60" s="73"/>
    </row>
    <row r="61" spans="2:24" s="31" customFormat="1" ht="12" customHeight="1">
      <c r="B61" s="32" t="s">
        <v>617</v>
      </c>
      <c r="X61" s="74"/>
    </row>
    <row r="62" spans="1:41" ht="60.75" hidden="1">
      <c r="A62" s="75" t="s">
        <v>59</v>
      </c>
      <c r="B62" s="76"/>
      <c r="C62" s="75"/>
      <c r="D62" s="77" t="s">
        <v>16</v>
      </c>
      <c r="E62" s="77" t="s">
        <v>17</v>
      </c>
      <c r="F62" s="77" t="s">
        <v>18</v>
      </c>
      <c r="G62" s="77" t="s">
        <v>19</v>
      </c>
      <c r="H62" s="77" t="s">
        <v>20</v>
      </c>
      <c r="I62" s="29" t="s">
        <v>15</v>
      </c>
      <c r="J62" s="78"/>
      <c r="K62" s="78"/>
      <c r="L62" s="78"/>
      <c r="M62" s="78"/>
      <c r="N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</row>
    <row r="63" spans="1:41" ht="15" hidden="1">
      <c r="A63" s="79" t="s">
        <v>60</v>
      </c>
      <c r="B63" s="80" t="s">
        <v>31</v>
      </c>
      <c r="C63" s="80" t="s">
        <v>61</v>
      </c>
      <c r="D63" s="81"/>
      <c r="E63" s="81"/>
      <c r="F63" s="81"/>
      <c r="G63" s="86">
        <v>16</v>
      </c>
      <c r="H63" s="86">
        <v>8</v>
      </c>
      <c r="I63" s="34" t="s">
        <v>62</v>
      </c>
      <c r="J63" s="32"/>
      <c r="K63" s="32"/>
      <c r="L63" s="78"/>
      <c r="M63" s="78"/>
      <c r="N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</row>
    <row r="64" spans="1:41" ht="15" hidden="1">
      <c r="A64" s="79" t="s">
        <v>60</v>
      </c>
      <c r="B64" s="80" t="s">
        <v>514</v>
      </c>
      <c r="C64" s="80" t="s">
        <v>64</v>
      </c>
      <c r="D64" s="81"/>
      <c r="E64" s="81"/>
      <c r="F64" s="81"/>
      <c r="G64" s="86">
        <v>8</v>
      </c>
      <c r="H64" s="86">
        <v>8</v>
      </c>
      <c r="I64" s="34" t="s">
        <v>63</v>
      </c>
      <c r="J64" s="78"/>
      <c r="K64" s="78"/>
      <c r="L64" s="78"/>
      <c r="M64" s="78"/>
      <c r="N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</row>
    <row r="65" spans="1:41" ht="12.75" hidden="1">
      <c r="A65" s="79" t="s">
        <v>60</v>
      </c>
      <c r="B65" s="80" t="s">
        <v>65</v>
      </c>
      <c r="C65" s="80" t="s">
        <v>66</v>
      </c>
      <c r="D65" s="81"/>
      <c r="E65" s="81"/>
      <c r="F65" s="81"/>
      <c r="G65" s="86">
        <v>1</v>
      </c>
      <c r="H65" s="86">
        <v>1</v>
      </c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</row>
    <row r="66" spans="1:41" ht="12.75" hidden="1">
      <c r="A66" s="79" t="s">
        <v>60</v>
      </c>
      <c r="B66" s="80" t="s">
        <v>67</v>
      </c>
      <c r="C66" s="80" t="s">
        <v>68</v>
      </c>
      <c r="D66" s="81"/>
      <c r="E66" s="81"/>
      <c r="F66" s="81"/>
      <c r="G66" s="86">
        <v>4</v>
      </c>
      <c r="H66" s="86">
        <v>4</v>
      </c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</row>
    <row r="67" spans="1:41" ht="12.75" hidden="1">
      <c r="A67" s="79" t="s">
        <v>60</v>
      </c>
      <c r="B67" s="80" t="s">
        <v>515</v>
      </c>
      <c r="C67" s="80"/>
      <c r="D67" s="81"/>
      <c r="E67" s="81"/>
      <c r="F67" s="81"/>
      <c r="G67" s="86">
        <v>1</v>
      </c>
      <c r="H67" s="86">
        <v>1</v>
      </c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</row>
    <row r="68" spans="1:41" ht="12.75" hidden="1">
      <c r="A68" s="79" t="s">
        <v>60</v>
      </c>
      <c r="B68" s="80" t="s">
        <v>516</v>
      </c>
      <c r="C68" s="80"/>
      <c r="D68" s="81"/>
      <c r="E68" s="81"/>
      <c r="F68" s="81"/>
      <c r="G68" s="86">
        <v>4</v>
      </c>
      <c r="H68" s="86">
        <v>4</v>
      </c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</row>
    <row r="69" spans="1:41" ht="12.75" hidden="1">
      <c r="A69" s="79" t="s">
        <v>60</v>
      </c>
      <c r="B69" s="80" t="s">
        <v>69</v>
      </c>
      <c r="C69" s="80" t="s">
        <v>68</v>
      </c>
      <c r="D69" s="81"/>
      <c r="E69" s="81"/>
      <c r="F69" s="81"/>
      <c r="G69" s="86">
        <v>8</v>
      </c>
      <c r="H69" s="86">
        <v>8</v>
      </c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</row>
    <row r="70" spans="1:41" ht="12.75" hidden="1">
      <c r="A70" s="79" t="s">
        <v>60</v>
      </c>
      <c r="B70" s="80" t="s">
        <v>70</v>
      </c>
      <c r="C70" s="80" t="s">
        <v>71</v>
      </c>
      <c r="D70" s="81"/>
      <c r="E70" s="81"/>
      <c r="F70" s="81"/>
      <c r="G70" s="86">
        <v>8</v>
      </c>
      <c r="H70" s="86">
        <v>8</v>
      </c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</row>
    <row r="71" spans="1:41" ht="12.75" hidden="1">
      <c r="A71" s="79" t="s">
        <v>60</v>
      </c>
      <c r="B71" s="80" t="s">
        <v>517</v>
      </c>
      <c r="C71" s="80" t="s">
        <v>72</v>
      </c>
      <c r="D71" s="81"/>
      <c r="E71" s="81"/>
      <c r="F71" s="81"/>
      <c r="G71" s="86">
        <v>1</v>
      </c>
      <c r="H71" s="86">
        <v>1</v>
      </c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</row>
    <row r="72" spans="1:41" ht="12.75" hidden="1">
      <c r="A72" s="79" t="s">
        <v>60</v>
      </c>
      <c r="B72" s="80" t="s">
        <v>518</v>
      </c>
      <c r="C72" s="80"/>
      <c r="D72" s="81"/>
      <c r="E72" s="81"/>
      <c r="F72" s="81"/>
      <c r="G72" s="86">
        <v>1</v>
      </c>
      <c r="H72" s="86">
        <v>1</v>
      </c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</row>
    <row r="73" spans="1:41" ht="12.75" hidden="1">
      <c r="A73" s="79" t="s">
        <v>73</v>
      </c>
      <c r="B73" s="80" t="s">
        <v>74</v>
      </c>
      <c r="C73" s="80" t="s">
        <v>75</v>
      </c>
      <c r="D73" s="81"/>
      <c r="E73" s="81"/>
      <c r="F73" s="81"/>
      <c r="G73" s="86">
        <v>0.5</v>
      </c>
      <c r="H73" s="86">
        <v>0.5</v>
      </c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</row>
    <row r="74" spans="1:41" ht="12.75" hidden="1">
      <c r="A74" s="79" t="s">
        <v>73</v>
      </c>
      <c r="B74" s="80" t="s">
        <v>76</v>
      </c>
      <c r="C74" s="80" t="s">
        <v>77</v>
      </c>
      <c r="D74" s="81"/>
      <c r="E74" s="81"/>
      <c r="F74" s="81"/>
      <c r="G74" s="86">
        <v>4</v>
      </c>
      <c r="H74" s="86">
        <v>4</v>
      </c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</row>
    <row r="75" spans="1:41" ht="12.75" hidden="1">
      <c r="A75" s="82" t="s">
        <v>73</v>
      </c>
      <c r="B75" s="83" t="s">
        <v>78</v>
      </c>
      <c r="C75" s="83" t="s">
        <v>75</v>
      </c>
      <c r="D75" s="81"/>
      <c r="E75" s="81"/>
      <c r="F75" s="81"/>
      <c r="G75" s="86">
        <v>2</v>
      </c>
      <c r="H75" s="86">
        <v>2</v>
      </c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</row>
    <row r="76" spans="1:41" ht="12.75" hidden="1">
      <c r="A76" s="82" t="s">
        <v>73</v>
      </c>
      <c r="B76" s="83" t="s">
        <v>519</v>
      </c>
      <c r="C76" s="83"/>
      <c r="D76" s="81"/>
      <c r="E76" s="81"/>
      <c r="F76" s="81"/>
      <c r="G76" s="86">
        <v>4</v>
      </c>
      <c r="H76" s="86">
        <v>4</v>
      </c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</row>
    <row r="77" spans="1:41" ht="12.75" hidden="1">
      <c r="A77" s="82" t="s">
        <v>73</v>
      </c>
      <c r="B77" s="83" t="s">
        <v>605</v>
      </c>
      <c r="C77" s="83"/>
      <c r="D77" s="81"/>
      <c r="E77" s="81"/>
      <c r="F77" s="81"/>
      <c r="G77" s="86">
        <v>8</v>
      </c>
      <c r="H77" s="86">
        <v>8</v>
      </c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</row>
    <row r="78" spans="1:41" ht="12.75" hidden="1">
      <c r="A78" s="82" t="s">
        <v>73</v>
      </c>
      <c r="B78" s="83" t="s">
        <v>79</v>
      </c>
      <c r="C78" s="83" t="s">
        <v>80</v>
      </c>
      <c r="D78" s="81"/>
      <c r="E78" s="81"/>
      <c r="F78" s="81"/>
      <c r="G78" s="86">
        <v>8</v>
      </c>
      <c r="H78" s="86">
        <v>8</v>
      </c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</row>
    <row r="79" spans="1:41" ht="12.75" hidden="1">
      <c r="A79" s="82" t="s">
        <v>73</v>
      </c>
      <c r="B79" s="83" t="s">
        <v>520</v>
      </c>
      <c r="C79" s="83"/>
      <c r="D79" s="81"/>
      <c r="E79" s="81"/>
      <c r="F79" s="81"/>
      <c r="G79" s="86">
        <v>8</v>
      </c>
      <c r="H79" s="86">
        <v>8</v>
      </c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</row>
    <row r="80" spans="1:41" ht="12.75" hidden="1">
      <c r="A80" s="82" t="s">
        <v>81</v>
      </c>
      <c r="B80" s="83" t="s">
        <v>82</v>
      </c>
      <c r="C80" s="83" t="s">
        <v>83</v>
      </c>
      <c r="D80" s="81"/>
      <c r="E80" s="81"/>
      <c r="F80" s="81"/>
      <c r="G80" s="86">
        <v>2</v>
      </c>
      <c r="H80" s="86">
        <v>2</v>
      </c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</row>
    <row r="81" spans="1:41" ht="12.75" hidden="1">
      <c r="A81" s="82" t="s">
        <v>81</v>
      </c>
      <c r="B81" s="83" t="s">
        <v>84</v>
      </c>
      <c r="C81" s="83" t="s">
        <v>75</v>
      </c>
      <c r="D81" s="81"/>
      <c r="E81" s="81"/>
      <c r="F81" s="81"/>
      <c r="G81" s="86">
        <v>1</v>
      </c>
      <c r="H81" s="86">
        <v>1</v>
      </c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</row>
    <row r="82" spans="1:41" ht="12.75" hidden="1">
      <c r="A82" s="84" t="s">
        <v>81</v>
      </c>
      <c r="B82" s="85" t="s">
        <v>85</v>
      </c>
      <c r="C82" s="85" t="s">
        <v>86</v>
      </c>
      <c r="D82" s="81" t="s">
        <v>87</v>
      </c>
      <c r="E82" s="81">
        <v>2</v>
      </c>
      <c r="F82" s="81"/>
      <c r="G82" s="86">
        <v>8</v>
      </c>
      <c r="H82" s="86">
        <v>8</v>
      </c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</row>
    <row r="83" spans="1:41" ht="12.75" hidden="1">
      <c r="A83" s="84" t="s">
        <v>81</v>
      </c>
      <c r="B83" s="85" t="s">
        <v>88</v>
      </c>
      <c r="C83" s="85" t="s">
        <v>89</v>
      </c>
      <c r="D83" s="81" t="s">
        <v>90</v>
      </c>
      <c r="E83" s="81">
        <v>3</v>
      </c>
      <c r="F83" s="81"/>
      <c r="G83" s="86">
        <v>8</v>
      </c>
      <c r="H83" s="86">
        <v>8</v>
      </c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</row>
    <row r="84" spans="1:41" ht="12.75" hidden="1">
      <c r="A84" s="84" t="s">
        <v>81</v>
      </c>
      <c r="B84" s="83" t="s">
        <v>521</v>
      </c>
      <c r="C84" s="83"/>
      <c r="D84" s="81"/>
      <c r="E84" s="81"/>
      <c r="F84" s="81"/>
      <c r="G84" s="86">
        <v>8</v>
      </c>
      <c r="H84" s="86">
        <v>8</v>
      </c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</row>
    <row r="85" spans="1:8" ht="12.75" hidden="1">
      <c r="A85" s="84" t="s">
        <v>81</v>
      </c>
      <c r="B85" s="83" t="s">
        <v>606</v>
      </c>
      <c r="C85" s="178" t="s">
        <v>607</v>
      </c>
      <c r="D85" s="81" t="s">
        <v>90</v>
      </c>
      <c r="E85" s="81">
        <v>3</v>
      </c>
      <c r="F85" s="81"/>
      <c r="G85" s="86">
        <v>8</v>
      </c>
      <c r="H85" s="86">
        <v>8</v>
      </c>
    </row>
    <row r="86" spans="1:8" ht="12.75" hidden="1">
      <c r="A86" s="84" t="s">
        <v>81</v>
      </c>
      <c r="B86" s="83" t="s">
        <v>522</v>
      </c>
      <c r="C86" s="83"/>
      <c r="D86" s="81"/>
      <c r="E86" s="81"/>
      <c r="F86" s="81"/>
      <c r="G86" s="86">
        <v>8</v>
      </c>
      <c r="H86" s="86">
        <v>8</v>
      </c>
    </row>
    <row r="87" spans="1:8" ht="12.75" hidden="1">
      <c r="A87" s="84" t="s">
        <v>81</v>
      </c>
      <c r="B87" s="83" t="s">
        <v>32</v>
      </c>
      <c r="C87" s="83" t="s">
        <v>91</v>
      </c>
      <c r="D87" s="81"/>
      <c r="E87" s="81"/>
      <c r="F87" s="81"/>
      <c r="G87" s="86">
        <v>4</v>
      </c>
      <c r="H87" s="86">
        <v>4</v>
      </c>
    </row>
    <row r="88" spans="1:8" ht="12.75" hidden="1">
      <c r="A88" s="84" t="s">
        <v>81</v>
      </c>
      <c r="B88" s="83" t="s">
        <v>92</v>
      </c>
      <c r="C88" s="83" t="s">
        <v>93</v>
      </c>
      <c r="D88" s="81" t="s">
        <v>87</v>
      </c>
      <c r="E88" s="81">
        <v>1</v>
      </c>
      <c r="F88" s="81"/>
      <c r="G88" s="86">
        <v>8</v>
      </c>
      <c r="H88" s="86">
        <v>8</v>
      </c>
    </row>
    <row r="89" spans="1:8" ht="12.75" hidden="1">
      <c r="A89" s="84" t="s">
        <v>81</v>
      </c>
      <c r="B89" s="83" t="s">
        <v>95</v>
      </c>
      <c r="C89" s="83" t="s">
        <v>96</v>
      </c>
      <c r="D89" s="81" t="s">
        <v>90</v>
      </c>
      <c r="E89" s="81">
        <v>3</v>
      </c>
      <c r="F89" s="81"/>
      <c r="G89" s="86">
        <v>8</v>
      </c>
      <c r="H89" s="86">
        <v>8</v>
      </c>
    </row>
    <row r="90" spans="1:8" ht="12.75" hidden="1">
      <c r="A90" s="84" t="s">
        <v>81</v>
      </c>
      <c r="B90" s="83" t="s">
        <v>97</v>
      </c>
      <c r="C90" s="83" t="s">
        <v>75</v>
      </c>
      <c r="D90" s="81"/>
      <c r="E90" s="81"/>
      <c r="F90" s="81"/>
      <c r="G90" s="86">
        <v>1</v>
      </c>
      <c r="H90" s="86">
        <v>1</v>
      </c>
    </row>
    <row r="91" spans="1:8" ht="12.75" hidden="1">
      <c r="A91" s="84" t="s">
        <v>81</v>
      </c>
      <c r="B91" s="83" t="s">
        <v>98</v>
      </c>
      <c r="C91" s="83" t="s">
        <v>99</v>
      </c>
      <c r="D91" s="81"/>
      <c r="E91" s="81"/>
      <c r="F91" s="81"/>
      <c r="G91" s="86">
        <v>1</v>
      </c>
      <c r="H91" s="86">
        <v>1</v>
      </c>
    </row>
    <row r="92" spans="1:8" ht="12.75" hidden="1">
      <c r="A92" s="84" t="s">
        <v>81</v>
      </c>
      <c r="B92" s="80" t="s">
        <v>100</v>
      </c>
      <c r="C92" s="80" t="s">
        <v>75</v>
      </c>
      <c r="D92" s="81"/>
      <c r="E92" s="81"/>
      <c r="F92" s="81"/>
      <c r="G92" s="86">
        <v>1</v>
      </c>
      <c r="H92" s="86">
        <v>1</v>
      </c>
    </row>
    <row r="93" spans="1:8" ht="12.75" hidden="1">
      <c r="A93" s="84" t="s">
        <v>81</v>
      </c>
      <c r="B93" s="80" t="s">
        <v>101</v>
      </c>
      <c r="C93" s="80" t="s">
        <v>102</v>
      </c>
      <c r="D93" s="81"/>
      <c r="E93" s="81"/>
      <c r="F93" s="81"/>
      <c r="G93" s="86">
        <v>1</v>
      </c>
      <c r="H93" s="86">
        <v>1</v>
      </c>
    </row>
    <row r="94" spans="1:8" ht="12.75" hidden="1">
      <c r="A94" s="84" t="s">
        <v>81</v>
      </c>
      <c r="B94" s="80" t="s">
        <v>523</v>
      </c>
      <c r="C94" s="80"/>
      <c r="D94" s="81"/>
      <c r="E94" s="81"/>
      <c r="F94" s="81"/>
      <c r="G94" s="86">
        <v>1</v>
      </c>
      <c r="H94" s="86">
        <v>1</v>
      </c>
    </row>
    <row r="95" spans="1:8" ht="12.75" hidden="1">
      <c r="A95" s="84" t="s">
        <v>81</v>
      </c>
      <c r="B95" s="80" t="s">
        <v>103</v>
      </c>
      <c r="C95" s="80" t="s">
        <v>83</v>
      </c>
      <c r="D95" s="81"/>
      <c r="E95" s="81"/>
      <c r="F95" s="81"/>
      <c r="G95" s="86">
        <v>1</v>
      </c>
      <c r="H95" s="86">
        <v>1</v>
      </c>
    </row>
    <row r="96" spans="1:8" ht="12.75" hidden="1">
      <c r="A96" s="84" t="s">
        <v>81</v>
      </c>
      <c r="B96" s="83" t="s">
        <v>524</v>
      </c>
      <c r="C96" s="83"/>
      <c r="D96" s="81"/>
      <c r="E96" s="81"/>
      <c r="F96" s="81"/>
      <c r="G96" s="86">
        <v>1</v>
      </c>
      <c r="H96" s="86">
        <v>1</v>
      </c>
    </row>
    <row r="97" spans="1:8" ht="12.75" hidden="1">
      <c r="A97" s="84" t="s">
        <v>81</v>
      </c>
      <c r="B97" s="80" t="s">
        <v>104</v>
      </c>
      <c r="C97" s="80" t="s">
        <v>105</v>
      </c>
      <c r="D97" s="81"/>
      <c r="E97" s="81"/>
      <c r="F97" s="81"/>
      <c r="G97" s="86">
        <v>4</v>
      </c>
      <c r="H97" s="86">
        <v>4</v>
      </c>
    </row>
    <row r="98" spans="1:8" ht="12.75" hidden="1">
      <c r="A98" s="84" t="s">
        <v>81</v>
      </c>
      <c r="B98" s="80" t="s">
        <v>106</v>
      </c>
      <c r="C98" s="80" t="s">
        <v>107</v>
      </c>
      <c r="D98" s="81"/>
      <c r="E98" s="81"/>
      <c r="F98" s="81"/>
      <c r="G98" s="86">
        <v>1</v>
      </c>
      <c r="H98" s="86">
        <v>1</v>
      </c>
    </row>
    <row r="99" spans="1:8" ht="12.75" hidden="1">
      <c r="A99" s="84" t="s">
        <v>81</v>
      </c>
      <c r="B99" s="83" t="s">
        <v>108</v>
      </c>
      <c r="C99" s="83" t="s">
        <v>109</v>
      </c>
      <c r="D99" s="81"/>
      <c r="E99" s="81"/>
      <c r="F99" s="81"/>
      <c r="G99" s="86">
        <v>4</v>
      </c>
      <c r="H99" s="86">
        <v>4</v>
      </c>
    </row>
    <row r="100" spans="1:8" ht="12.75" hidden="1">
      <c r="A100" s="84" t="s">
        <v>81</v>
      </c>
      <c r="B100" s="80" t="s">
        <v>110</v>
      </c>
      <c r="C100" s="80" t="s">
        <v>109</v>
      </c>
      <c r="D100" s="81"/>
      <c r="E100" s="81"/>
      <c r="F100" s="81"/>
      <c r="G100" s="86">
        <v>1</v>
      </c>
      <c r="H100" s="86">
        <v>1</v>
      </c>
    </row>
    <row r="101" spans="1:8" ht="12.75" hidden="1">
      <c r="A101" s="84" t="s">
        <v>81</v>
      </c>
      <c r="B101" s="83" t="s">
        <v>111</v>
      </c>
      <c r="C101" s="83" t="s">
        <v>112</v>
      </c>
      <c r="D101" s="81"/>
      <c r="E101" s="81"/>
      <c r="F101" s="81"/>
      <c r="G101" s="86">
        <v>1</v>
      </c>
      <c r="H101" s="86">
        <v>1</v>
      </c>
    </row>
    <row r="102" spans="1:8" ht="12.75" hidden="1">
      <c r="A102" s="84" t="s">
        <v>81</v>
      </c>
      <c r="B102" s="80" t="s">
        <v>525</v>
      </c>
      <c r="C102" s="80"/>
      <c r="D102" s="81"/>
      <c r="E102" s="81"/>
      <c r="F102" s="81"/>
      <c r="G102" s="86">
        <v>8</v>
      </c>
      <c r="H102" s="86">
        <v>4</v>
      </c>
    </row>
    <row r="103" spans="1:8" ht="12.75" customHeight="1" hidden="1">
      <c r="A103" s="84" t="s">
        <v>113</v>
      </c>
      <c r="B103" s="80" t="s">
        <v>114</v>
      </c>
      <c r="C103" s="80" t="s">
        <v>115</v>
      </c>
      <c r="D103" s="81"/>
      <c r="E103" s="81"/>
      <c r="F103" s="81"/>
      <c r="G103" s="86">
        <v>1</v>
      </c>
      <c r="H103" s="86">
        <v>1</v>
      </c>
    </row>
    <row r="104" spans="1:8" ht="12.75" customHeight="1" hidden="1">
      <c r="A104" s="84" t="s">
        <v>113</v>
      </c>
      <c r="B104" s="83" t="s">
        <v>616</v>
      </c>
      <c r="C104" s="83"/>
      <c r="D104" s="81"/>
      <c r="E104" s="81"/>
      <c r="F104" s="81"/>
      <c r="G104" s="86">
        <v>1</v>
      </c>
      <c r="H104" s="86">
        <v>1</v>
      </c>
    </row>
    <row r="105" spans="1:8" ht="12.75" customHeight="1" hidden="1">
      <c r="A105" s="82" t="s">
        <v>113</v>
      </c>
      <c r="B105" s="80" t="s">
        <v>116</v>
      </c>
      <c r="C105" s="80" t="s">
        <v>117</v>
      </c>
      <c r="D105" s="81" t="s">
        <v>90</v>
      </c>
      <c r="E105" s="81">
        <v>5</v>
      </c>
      <c r="F105" s="81"/>
      <c r="G105" s="86">
        <v>1</v>
      </c>
      <c r="H105" s="86">
        <v>1</v>
      </c>
    </row>
    <row r="106" spans="1:8" ht="12.75" hidden="1">
      <c r="A106" s="82" t="s">
        <v>113</v>
      </c>
      <c r="B106" s="80" t="s">
        <v>118</v>
      </c>
      <c r="C106" s="80" t="s">
        <v>119</v>
      </c>
      <c r="D106" s="81"/>
      <c r="E106" s="81"/>
      <c r="F106" s="81"/>
      <c r="G106" s="86">
        <v>2</v>
      </c>
      <c r="H106" s="86">
        <v>2</v>
      </c>
    </row>
    <row r="107" spans="1:8" ht="12.75" hidden="1">
      <c r="A107" s="82" t="s">
        <v>113</v>
      </c>
      <c r="B107" s="80" t="s">
        <v>526</v>
      </c>
      <c r="C107" s="80"/>
      <c r="D107" s="81"/>
      <c r="E107" s="81"/>
      <c r="F107" s="81"/>
      <c r="G107" s="86">
        <v>1</v>
      </c>
      <c r="H107" s="86">
        <v>1</v>
      </c>
    </row>
    <row r="108" spans="1:8" ht="12.75" hidden="1">
      <c r="A108" s="82" t="s">
        <v>113</v>
      </c>
      <c r="B108" s="83" t="s">
        <v>120</v>
      </c>
      <c r="C108" s="83" t="s">
        <v>121</v>
      </c>
      <c r="D108" s="81" t="s">
        <v>122</v>
      </c>
      <c r="E108" s="81">
        <v>2</v>
      </c>
      <c r="F108" s="81"/>
      <c r="G108" s="86">
        <v>4</v>
      </c>
      <c r="H108" s="86">
        <v>4</v>
      </c>
    </row>
    <row r="109" spans="1:8" ht="12.75" hidden="1">
      <c r="A109" s="82" t="s">
        <v>113</v>
      </c>
      <c r="B109" s="83" t="s">
        <v>527</v>
      </c>
      <c r="C109" s="83"/>
      <c r="D109" s="81"/>
      <c r="E109" s="81"/>
      <c r="F109" s="81"/>
      <c r="G109" s="86">
        <v>4</v>
      </c>
      <c r="H109" s="86">
        <v>4</v>
      </c>
    </row>
    <row r="110" spans="1:8" ht="12.75" hidden="1">
      <c r="A110" s="82" t="s">
        <v>113</v>
      </c>
      <c r="B110" s="83" t="s">
        <v>123</v>
      </c>
      <c r="C110" s="83" t="s">
        <v>124</v>
      </c>
      <c r="D110" s="81" t="s">
        <v>90</v>
      </c>
      <c r="E110" s="81">
        <v>5</v>
      </c>
      <c r="F110" s="81"/>
      <c r="G110" s="86">
        <v>8</v>
      </c>
      <c r="H110" s="86">
        <v>8</v>
      </c>
    </row>
    <row r="111" spans="1:8" ht="12.75" hidden="1">
      <c r="A111" s="82" t="s">
        <v>113</v>
      </c>
      <c r="B111" s="83" t="s">
        <v>125</v>
      </c>
      <c r="C111" s="83" t="s">
        <v>126</v>
      </c>
      <c r="D111" s="81"/>
      <c r="E111" s="81"/>
      <c r="F111" s="81"/>
      <c r="G111" s="86">
        <v>4</v>
      </c>
      <c r="H111" s="86">
        <v>4</v>
      </c>
    </row>
    <row r="112" spans="1:8" ht="12.75" hidden="1">
      <c r="A112" s="82" t="s">
        <v>113</v>
      </c>
      <c r="B112" s="83" t="s">
        <v>528</v>
      </c>
      <c r="C112" s="83"/>
      <c r="D112" s="81"/>
      <c r="E112" s="81"/>
      <c r="F112" s="81"/>
      <c r="G112" s="86">
        <v>8</v>
      </c>
      <c r="H112" s="86">
        <v>8</v>
      </c>
    </row>
    <row r="113" spans="1:8" ht="12.75" hidden="1">
      <c r="A113" s="82" t="s">
        <v>113</v>
      </c>
      <c r="B113" s="83" t="s">
        <v>127</v>
      </c>
      <c r="C113" s="83" t="s">
        <v>128</v>
      </c>
      <c r="D113" s="81"/>
      <c r="E113" s="81"/>
      <c r="F113" s="81"/>
      <c r="G113" s="86">
        <v>1</v>
      </c>
      <c r="H113" s="86">
        <v>1</v>
      </c>
    </row>
    <row r="114" spans="1:8" ht="12.75" hidden="1">
      <c r="A114" s="82" t="s">
        <v>113</v>
      </c>
      <c r="B114" s="83" t="s">
        <v>529</v>
      </c>
      <c r="C114" s="83"/>
      <c r="D114" s="81"/>
      <c r="E114" s="81"/>
      <c r="F114" s="81"/>
      <c r="G114" s="86">
        <v>1</v>
      </c>
      <c r="H114" s="86">
        <v>1</v>
      </c>
    </row>
    <row r="115" spans="1:8" ht="12.75" hidden="1">
      <c r="A115" s="82" t="s">
        <v>113</v>
      </c>
      <c r="B115" s="80" t="s">
        <v>129</v>
      </c>
      <c r="C115" s="80" t="s">
        <v>130</v>
      </c>
      <c r="D115" s="81" t="s">
        <v>90</v>
      </c>
      <c r="E115" s="81">
        <v>5</v>
      </c>
      <c r="F115" s="81"/>
      <c r="G115" s="86">
        <v>8</v>
      </c>
      <c r="H115" s="86">
        <v>8</v>
      </c>
    </row>
    <row r="116" spans="1:8" ht="12.75" hidden="1">
      <c r="A116" s="82" t="s">
        <v>131</v>
      </c>
      <c r="B116" s="80" t="s">
        <v>132</v>
      </c>
      <c r="C116" s="80" t="s">
        <v>75</v>
      </c>
      <c r="D116" s="81"/>
      <c r="E116" s="81"/>
      <c r="F116" s="81"/>
      <c r="G116" s="86">
        <v>1</v>
      </c>
      <c r="H116" s="86">
        <v>1</v>
      </c>
    </row>
    <row r="117" spans="1:8" ht="12.75" hidden="1">
      <c r="A117" s="82" t="s">
        <v>131</v>
      </c>
      <c r="B117" s="83" t="s">
        <v>133</v>
      </c>
      <c r="C117" s="83" t="s">
        <v>134</v>
      </c>
      <c r="D117" s="81" t="s">
        <v>122</v>
      </c>
      <c r="E117" s="81">
        <v>1</v>
      </c>
      <c r="F117" s="81"/>
      <c r="G117" s="86">
        <v>1</v>
      </c>
      <c r="H117" s="86">
        <v>1</v>
      </c>
    </row>
    <row r="118" spans="1:8" ht="12.75" hidden="1">
      <c r="A118" s="79" t="s">
        <v>131</v>
      </c>
      <c r="B118" s="83" t="s">
        <v>135</v>
      </c>
      <c r="C118" s="83" t="s">
        <v>136</v>
      </c>
      <c r="D118" s="81"/>
      <c r="E118" s="81"/>
      <c r="F118" s="81"/>
      <c r="G118" s="86">
        <v>4</v>
      </c>
      <c r="H118" s="86">
        <v>2</v>
      </c>
    </row>
    <row r="119" spans="1:8" ht="12.75" hidden="1">
      <c r="A119" s="79" t="s">
        <v>131</v>
      </c>
      <c r="B119" s="80" t="s">
        <v>137</v>
      </c>
      <c r="C119" s="80" t="s">
        <v>136</v>
      </c>
      <c r="D119" s="81" t="s">
        <v>87</v>
      </c>
      <c r="E119" s="81">
        <v>3</v>
      </c>
      <c r="F119" s="81"/>
      <c r="G119" s="86">
        <v>1</v>
      </c>
      <c r="H119" s="86">
        <v>1</v>
      </c>
    </row>
    <row r="120" spans="1:8" ht="12.75" hidden="1">
      <c r="A120" s="79" t="s">
        <v>131</v>
      </c>
      <c r="B120" s="80" t="s">
        <v>138</v>
      </c>
      <c r="C120" s="80" t="s">
        <v>136</v>
      </c>
      <c r="D120" s="81" t="s">
        <v>90</v>
      </c>
      <c r="E120" s="81">
        <v>4</v>
      </c>
      <c r="F120" s="81"/>
      <c r="G120" s="86">
        <v>2</v>
      </c>
      <c r="H120" s="86">
        <v>2</v>
      </c>
    </row>
    <row r="121" spans="1:8" ht="12.75" hidden="1">
      <c r="A121" s="79" t="s">
        <v>131</v>
      </c>
      <c r="B121" s="80" t="s">
        <v>139</v>
      </c>
      <c r="C121" s="80" t="s">
        <v>140</v>
      </c>
      <c r="D121" s="81" t="s">
        <v>87</v>
      </c>
      <c r="E121" s="81">
        <v>2</v>
      </c>
      <c r="F121" s="81" t="s">
        <v>533</v>
      </c>
      <c r="G121" s="86">
        <v>16</v>
      </c>
      <c r="H121" s="86">
        <v>16</v>
      </c>
    </row>
    <row r="122" spans="1:8" ht="12.75" hidden="1">
      <c r="A122" s="79" t="s">
        <v>131</v>
      </c>
      <c r="B122" s="80" t="s">
        <v>141</v>
      </c>
      <c r="C122" s="80" t="s">
        <v>136</v>
      </c>
      <c r="D122" s="81"/>
      <c r="E122" s="81"/>
      <c r="F122" s="81"/>
      <c r="G122" s="86">
        <v>1</v>
      </c>
      <c r="H122" s="86">
        <v>1</v>
      </c>
    </row>
    <row r="123" spans="1:8" ht="12.75" hidden="1">
      <c r="A123" s="79" t="s">
        <v>131</v>
      </c>
      <c r="B123" s="80" t="s">
        <v>530</v>
      </c>
      <c r="C123" s="80"/>
      <c r="D123" s="81"/>
      <c r="E123" s="81"/>
      <c r="F123" s="81"/>
      <c r="G123" s="86">
        <v>2</v>
      </c>
      <c r="H123" s="86">
        <v>2</v>
      </c>
    </row>
    <row r="124" spans="1:8" ht="12.75" hidden="1">
      <c r="A124" s="79" t="s">
        <v>131</v>
      </c>
      <c r="B124" s="80" t="s">
        <v>142</v>
      </c>
      <c r="C124" s="80" t="s">
        <v>143</v>
      </c>
      <c r="D124" s="81"/>
      <c r="E124" s="81"/>
      <c r="F124" s="81"/>
      <c r="G124" s="86">
        <v>1</v>
      </c>
      <c r="H124" s="86">
        <v>1</v>
      </c>
    </row>
    <row r="125" spans="1:8" ht="12.75" hidden="1">
      <c r="A125" s="79" t="s">
        <v>131</v>
      </c>
      <c r="B125" s="80" t="s">
        <v>144</v>
      </c>
      <c r="C125" s="80" t="s">
        <v>145</v>
      </c>
      <c r="D125" s="81"/>
      <c r="E125" s="81"/>
      <c r="F125" s="81"/>
      <c r="G125" s="86">
        <v>1</v>
      </c>
      <c r="H125" s="86">
        <v>1</v>
      </c>
    </row>
    <row r="126" spans="1:8" ht="12.75" hidden="1">
      <c r="A126" s="79" t="s">
        <v>131</v>
      </c>
      <c r="B126" s="80" t="s">
        <v>531</v>
      </c>
      <c r="C126" s="80"/>
      <c r="D126" s="81"/>
      <c r="E126" s="81"/>
      <c r="F126" s="81"/>
      <c r="G126" s="86">
        <v>1</v>
      </c>
      <c r="H126" s="86">
        <v>1</v>
      </c>
    </row>
    <row r="127" spans="1:8" ht="12.75" hidden="1">
      <c r="A127" s="79" t="s">
        <v>131</v>
      </c>
      <c r="B127" s="80" t="s">
        <v>146</v>
      </c>
      <c r="C127" s="80" t="s">
        <v>147</v>
      </c>
      <c r="D127" s="81"/>
      <c r="E127" s="81"/>
      <c r="F127" s="81"/>
      <c r="G127" s="86">
        <v>1</v>
      </c>
      <c r="H127" s="86">
        <v>1</v>
      </c>
    </row>
    <row r="128" spans="1:8" ht="12.75" hidden="1">
      <c r="A128" s="79" t="s">
        <v>131</v>
      </c>
      <c r="B128" s="80" t="s">
        <v>532</v>
      </c>
      <c r="C128" s="80"/>
      <c r="D128" s="81"/>
      <c r="E128" s="81"/>
      <c r="F128" s="81"/>
      <c r="G128" s="86">
        <v>1</v>
      </c>
      <c r="H128" s="86">
        <v>1</v>
      </c>
    </row>
    <row r="129" spans="1:8" ht="12.75" hidden="1">
      <c r="A129" s="79" t="s">
        <v>131</v>
      </c>
      <c r="B129" s="80" t="s">
        <v>148</v>
      </c>
      <c r="C129" s="80" t="s">
        <v>149</v>
      </c>
      <c r="D129" s="81" t="s">
        <v>90</v>
      </c>
      <c r="E129" s="81">
        <v>3</v>
      </c>
      <c r="F129" s="81" t="s">
        <v>533</v>
      </c>
      <c r="G129" s="96">
        <v>4</v>
      </c>
      <c r="H129" s="96">
        <v>4</v>
      </c>
    </row>
    <row r="130" spans="1:8" ht="12.75" hidden="1">
      <c r="A130" s="79" t="s">
        <v>131</v>
      </c>
      <c r="B130" s="80" t="s">
        <v>150</v>
      </c>
      <c r="C130" s="80" t="s">
        <v>151</v>
      </c>
      <c r="D130" s="81"/>
      <c r="E130" s="81"/>
      <c r="F130" s="81"/>
      <c r="G130" s="86">
        <v>4</v>
      </c>
      <c r="H130" s="86">
        <v>2</v>
      </c>
    </row>
    <row r="131" spans="1:8" ht="12.75" hidden="1">
      <c r="A131" s="79" t="s">
        <v>131</v>
      </c>
      <c r="B131" s="80" t="s">
        <v>534</v>
      </c>
      <c r="C131" s="80"/>
      <c r="D131" s="81"/>
      <c r="E131" s="81"/>
      <c r="F131" s="81"/>
      <c r="G131" s="174">
        <v>2</v>
      </c>
      <c r="H131" s="86">
        <v>2</v>
      </c>
    </row>
    <row r="132" spans="1:8" ht="12.75" hidden="1">
      <c r="A132" s="79" t="s">
        <v>131</v>
      </c>
      <c r="B132" s="80" t="s">
        <v>152</v>
      </c>
      <c r="C132" s="80" t="s">
        <v>153</v>
      </c>
      <c r="D132" s="81"/>
      <c r="E132" s="81"/>
      <c r="F132" s="81"/>
      <c r="G132" s="86">
        <v>2</v>
      </c>
      <c r="H132" s="86">
        <v>2</v>
      </c>
    </row>
    <row r="133" spans="1:8" ht="12.75" hidden="1">
      <c r="A133" s="79" t="s">
        <v>131</v>
      </c>
      <c r="B133" s="80" t="s">
        <v>154</v>
      </c>
      <c r="C133" s="80" t="s">
        <v>155</v>
      </c>
      <c r="D133" s="81"/>
      <c r="E133" s="81"/>
      <c r="F133" s="81"/>
      <c r="G133" s="86">
        <v>1</v>
      </c>
      <c r="H133" s="86">
        <v>1</v>
      </c>
    </row>
    <row r="134" spans="1:8" ht="12.75" hidden="1">
      <c r="A134" s="79" t="s">
        <v>131</v>
      </c>
      <c r="B134" s="80" t="s">
        <v>535</v>
      </c>
      <c r="C134" s="80"/>
      <c r="D134" s="81"/>
      <c r="E134" s="81"/>
      <c r="F134" s="81"/>
      <c r="G134" s="86">
        <v>2</v>
      </c>
      <c r="H134" s="86">
        <v>4</v>
      </c>
    </row>
    <row r="135" spans="1:8" ht="12.75" hidden="1">
      <c r="A135" s="79" t="s">
        <v>131</v>
      </c>
      <c r="B135" s="80" t="s">
        <v>156</v>
      </c>
      <c r="C135" s="80" t="s">
        <v>157</v>
      </c>
      <c r="D135" s="81"/>
      <c r="E135" s="81"/>
      <c r="F135" s="81"/>
      <c r="G135" s="86">
        <v>1</v>
      </c>
      <c r="H135" s="86">
        <v>1</v>
      </c>
    </row>
    <row r="136" spans="1:8" ht="12.75" hidden="1">
      <c r="A136" s="79" t="s">
        <v>131</v>
      </c>
      <c r="B136" s="80" t="s">
        <v>158</v>
      </c>
      <c r="C136" s="80" t="s">
        <v>159</v>
      </c>
      <c r="D136" s="81"/>
      <c r="E136" s="81"/>
      <c r="F136" s="81"/>
      <c r="G136" s="86">
        <v>2</v>
      </c>
      <c r="H136" s="86">
        <v>2</v>
      </c>
    </row>
    <row r="137" spans="1:8" ht="12.75" hidden="1">
      <c r="A137" s="79" t="s">
        <v>131</v>
      </c>
      <c r="B137" s="80" t="s">
        <v>536</v>
      </c>
      <c r="C137" s="80"/>
      <c r="D137" s="81"/>
      <c r="E137" s="81"/>
      <c r="F137" s="81"/>
      <c r="G137" s="86">
        <v>4</v>
      </c>
      <c r="H137" s="86">
        <v>4</v>
      </c>
    </row>
    <row r="138" spans="1:8" ht="12.75" hidden="1">
      <c r="A138" s="79" t="s">
        <v>131</v>
      </c>
      <c r="B138" s="80" t="s">
        <v>160</v>
      </c>
      <c r="C138" s="80" t="s">
        <v>161</v>
      </c>
      <c r="D138" s="81"/>
      <c r="E138" s="81"/>
      <c r="F138" s="81"/>
      <c r="G138" s="86">
        <v>2</v>
      </c>
      <c r="H138" s="86">
        <v>2</v>
      </c>
    </row>
    <row r="139" spans="1:8" ht="12.75" hidden="1">
      <c r="A139" s="79" t="s">
        <v>131</v>
      </c>
      <c r="B139" s="80" t="s">
        <v>162</v>
      </c>
      <c r="C139" s="80" t="s">
        <v>161</v>
      </c>
      <c r="D139" s="81"/>
      <c r="E139" s="81"/>
      <c r="F139" s="81"/>
      <c r="G139" s="86">
        <v>1</v>
      </c>
      <c r="H139" s="86">
        <v>1</v>
      </c>
    </row>
    <row r="140" spans="1:8" ht="12.75" hidden="1">
      <c r="A140" s="79" t="s">
        <v>131</v>
      </c>
      <c r="B140" s="80" t="s">
        <v>537</v>
      </c>
      <c r="C140" s="80"/>
      <c r="D140" s="81"/>
      <c r="E140" s="81"/>
      <c r="F140" s="81"/>
      <c r="G140" s="86">
        <v>1</v>
      </c>
      <c r="H140" s="86">
        <v>1</v>
      </c>
    </row>
    <row r="141" spans="1:8" ht="12.75" hidden="1">
      <c r="A141" s="79" t="s">
        <v>131</v>
      </c>
      <c r="B141" s="80" t="s">
        <v>163</v>
      </c>
      <c r="C141" s="80" t="s">
        <v>164</v>
      </c>
      <c r="D141" s="81"/>
      <c r="E141" s="81"/>
      <c r="F141" s="81"/>
      <c r="G141" s="86">
        <v>1</v>
      </c>
      <c r="H141" s="86">
        <v>1</v>
      </c>
    </row>
    <row r="142" spans="1:8" ht="12.75" hidden="1">
      <c r="A142" s="79" t="s">
        <v>131</v>
      </c>
      <c r="B142" s="80" t="s">
        <v>538</v>
      </c>
      <c r="C142" s="80"/>
      <c r="D142" s="81"/>
      <c r="E142" s="81"/>
      <c r="F142" s="81"/>
      <c r="G142" s="86">
        <v>1</v>
      </c>
      <c r="H142" s="86">
        <v>1</v>
      </c>
    </row>
    <row r="143" spans="1:8" ht="12.75" hidden="1">
      <c r="A143" s="79" t="s">
        <v>131</v>
      </c>
      <c r="B143" s="80" t="s">
        <v>165</v>
      </c>
      <c r="C143" s="80" t="s">
        <v>166</v>
      </c>
      <c r="D143" s="81"/>
      <c r="E143" s="81"/>
      <c r="F143" s="81"/>
      <c r="G143" s="86">
        <v>1</v>
      </c>
      <c r="H143" s="86">
        <v>1</v>
      </c>
    </row>
    <row r="144" spans="1:8" ht="12.75" hidden="1">
      <c r="A144" s="79" t="s">
        <v>131</v>
      </c>
      <c r="B144" s="80" t="s">
        <v>608</v>
      </c>
      <c r="C144" s="80"/>
      <c r="D144" s="81"/>
      <c r="E144" s="81"/>
      <c r="F144" s="81"/>
      <c r="G144" s="86">
        <v>1</v>
      </c>
      <c r="H144" s="86">
        <v>1</v>
      </c>
    </row>
    <row r="145" spans="1:8" ht="12.75" hidden="1">
      <c r="A145" s="79" t="s">
        <v>131</v>
      </c>
      <c r="B145" s="80" t="s">
        <v>167</v>
      </c>
      <c r="C145" s="80" t="s">
        <v>168</v>
      </c>
      <c r="D145" s="81"/>
      <c r="E145" s="81"/>
      <c r="F145" s="81"/>
      <c r="G145" s="86">
        <v>1</v>
      </c>
      <c r="H145" s="86">
        <v>1</v>
      </c>
    </row>
    <row r="146" spans="1:8" ht="12.75" hidden="1">
      <c r="A146" s="79" t="s">
        <v>131</v>
      </c>
      <c r="B146" s="80" t="s">
        <v>169</v>
      </c>
      <c r="C146" s="80" t="s">
        <v>170</v>
      </c>
      <c r="D146" s="81"/>
      <c r="E146" s="81"/>
      <c r="F146" s="81"/>
      <c r="G146" s="86">
        <v>2</v>
      </c>
      <c r="H146" s="86">
        <v>2</v>
      </c>
    </row>
    <row r="147" spans="1:8" ht="12.75" hidden="1">
      <c r="A147" s="79" t="s">
        <v>131</v>
      </c>
      <c r="B147" s="80" t="s">
        <v>539</v>
      </c>
      <c r="C147" s="80"/>
      <c r="D147" s="81"/>
      <c r="E147" s="81"/>
      <c r="F147" s="81"/>
      <c r="G147" s="86">
        <v>2</v>
      </c>
      <c r="H147" s="86">
        <v>2</v>
      </c>
    </row>
    <row r="148" spans="1:8" ht="12.75" hidden="1">
      <c r="A148" s="79" t="s">
        <v>131</v>
      </c>
      <c r="B148" s="80" t="s">
        <v>171</v>
      </c>
      <c r="C148" s="80" t="s">
        <v>172</v>
      </c>
      <c r="D148" s="81" t="s">
        <v>87</v>
      </c>
      <c r="E148" s="81">
        <v>4</v>
      </c>
      <c r="F148" s="81"/>
      <c r="G148" s="86">
        <v>4</v>
      </c>
      <c r="H148" s="86">
        <v>2</v>
      </c>
    </row>
    <row r="149" spans="1:8" ht="12.75" hidden="1">
      <c r="A149" s="79" t="s">
        <v>131</v>
      </c>
      <c r="B149" s="80" t="s">
        <v>173</v>
      </c>
      <c r="C149" s="80" t="s">
        <v>157</v>
      </c>
      <c r="D149" s="81" t="s">
        <v>122</v>
      </c>
      <c r="E149" s="81">
        <v>1</v>
      </c>
      <c r="F149" s="81"/>
      <c r="G149" s="86">
        <v>4</v>
      </c>
      <c r="H149" s="86">
        <v>4</v>
      </c>
    </row>
    <row r="150" spans="1:8" ht="12.75" hidden="1">
      <c r="A150" s="79" t="s">
        <v>131</v>
      </c>
      <c r="B150" s="80" t="s">
        <v>174</v>
      </c>
      <c r="C150" s="80" t="s">
        <v>175</v>
      </c>
      <c r="D150" s="81"/>
      <c r="E150" s="81"/>
      <c r="F150" s="81"/>
      <c r="G150" s="86">
        <v>1</v>
      </c>
      <c r="H150" s="86">
        <v>1</v>
      </c>
    </row>
    <row r="151" spans="1:8" ht="12.75" hidden="1">
      <c r="A151" s="79" t="s">
        <v>131</v>
      </c>
      <c r="B151" s="80" t="s">
        <v>540</v>
      </c>
      <c r="C151" s="80"/>
      <c r="D151" s="81"/>
      <c r="E151" s="81"/>
      <c r="F151" s="81"/>
      <c r="G151" s="86">
        <v>2</v>
      </c>
      <c r="H151" s="86">
        <v>2</v>
      </c>
    </row>
    <row r="152" spans="1:8" ht="12.75" hidden="1">
      <c r="A152" s="79" t="s">
        <v>131</v>
      </c>
      <c r="B152" s="80" t="s">
        <v>176</v>
      </c>
      <c r="C152" s="80" t="s">
        <v>177</v>
      </c>
      <c r="D152" s="81" t="s">
        <v>122</v>
      </c>
      <c r="E152" s="81">
        <v>1</v>
      </c>
      <c r="F152" s="81"/>
      <c r="G152" s="86">
        <v>1</v>
      </c>
      <c r="H152" s="86">
        <v>1</v>
      </c>
    </row>
    <row r="153" spans="1:8" ht="12.75" hidden="1">
      <c r="A153" s="79" t="s">
        <v>131</v>
      </c>
      <c r="B153" s="80" t="s">
        <v>178</v>
      </c>
      <c r="C153" s="80" t="s">
        <v>179</v>
      </c>
      <c r="D153" s="81"/>
      <c r="E153" s="81"/>
      <c r="F153" s="81"/>
      <c r="G153" s="86">
        <v>1</v>
      </c>
      <c r="H153" s="86">
        <v>1</v>
      </c>
    </row>
    <row r="154" spans="1:8" ht="12.75" hidden="1">
      <c r="A154" s="79" t="s">
        <v>131</v>
      </c>
      <c r="B154" s="80" t="s">
        <v>180</v>
      </c>
      <c r="C154" s="80" t="s">
        <v>181</v>
      </c>
      <c r="D154" s="81"/>
      <c r="E154" s="81"/>
      <c r="F154" s="81"/>
      <c r="G154" s="86">
        <v>2</v>
      </c>
      <c r="H154" s="86">
        <v>2</v>
      </c>
    </row>
    <row r="155" spans="1:8" ht="12.75" hidden="1">
      <c r="A155" s="79" t="s">
        <v>131</v>
      </c>
      <c r="B155" s="80" t="s">
        <v>182</v>
      </c>
      <c r="C155" s="80" t="s">
        <v>183</v>
      </c>
      <c r="D155" s="81"/>
      <c r="E155" s="81"/>
      <c r="F155" s="81"/>
      <c r="G155" s="86">
        <v>1</v>
      </c>
      <c r="H155" s="86">
        <v>1</v>
      </c>
    </row>
    <row r="156" spans="1:8" ht="12.75" hidden="1">
      <c r="A156" s="79" t="s">
        <v>131</v>
      </c>
      <c r="B156" s="80" t="s">
        <v>184</v>
      </c>
      <c r="C156" s="80" t="s">
        <v>185</v>
      </c>
      <c r="D156" s="81"/>
      <c r="E156" s="81"/>
      <c r="F156" s="81"/>
      <c r="G156" s="86">
        <v>1</v>
      </c>
      <c r="H156" s="86">
        <v>1</v>
      </c>
    </row>
    <row r="157" spans="1:8" ht="12.75" customHeight="1" hidden="1">
      <c r="A157" s="79" t="s">
        <v>131</v>
      </c>
      <c r="B157" s="88" t="s">
        <v>186</v>
      </c>
      <c r="C157" s="87" t="s">
        <v>187</v>
      </c>
      <c r="D157" s="81"/>
      <c r="E157" s="81"/>
      <c r="F157" s="81"/>
      <c r="G157" s="86">
        <v>2</v>
      </c>
      <c r="H157" s="86">
        <v>2</v>
      </c>
    </row>
    <row r="158" spans="1:8" ht="24" hidden="1">
      <c r="A158" s="79" t="s">
        <v>131</v>
      </c>
      <c r="B158" s="88" t="s">
        <v>609</v>
      </c>
      <c r="C158" s="88" t="s">
        <v>541</v>
      </c>
      <c r="D158" s="81"/>
      <c r="E158" s="81"/>
      <c r="F158" s="81"/>
      <c r="G158" s="86">
        <v>2</v>
      </c>
      <c r="H158" s="86">
        <v>2</v>
      </c>
    </row>
    <row r="159" spans="1:8" ht="12.75" customHeight="1" hidden="1">
      <c r="A159" s="79" t="s">
        <v>131</v>
      </c>
      <c r="B159" s="80" t="s">
        <v>188</v>
      </c>
      <c r="C159" s="80" t="s">
        <v>189</v>
      </c>
      <c r="D159" s="81"/>
      <c r="E159" s="81"/>
      <c r="F159" s="81"/>
      <c r="G159" s="86">
        <v>4</v>
      </c>
      <c r="H159" s="86">
        <v>4</v>
      </c>
    </row>
    <row r="160" spans="1:8" ht="12.75" hidden="1">
      <c r="A160" s="79" t="s">
        <v>131</v>
      </c>
      <c r="B160" s="80" t="s">
        <v>190</v>
      </c>
      <c r="C160" s="80" t="s">
        <v>191</v>
      </c>
      <c r="D160" s="81" t="s">
        <v>90</v>
      </c>
      <c r="E160" s="81">
        <v>3</v>
      </c>
      <c r="F160" s="81"/>
      <c r="G160" s="86">
        <v>4</v>
      </c>
      <c r="H160" s="86">
        <v>4</v>
      </c>
    </row>
    <row r="161" spans="1:8" ht="12.75" hidden="1">
      <c r="A161" s="79" t="s">
        <v>131</v>
      </c>
      <c r="B161" s="80" t="s">
        <v>192</v>
      </c>
      <c r="C161" s="80" t="s">
        <v>193</v>
      </c>
      <c r="D161" s="81"/>
      <c r="E161" s="81"/>
      <c r="F161" s="81"/>
      <c r="G161" s="86">
        <v>1</v>
      </c>
      <c r="H161" s="86">
        <v>1</v>
      </c>
    </row>
    <row r="162" spans="1:8" ht="12.75" hidden="1">
      <c r="A162" s="79" t="s">
        <v>131</v>
      </c>
      <c r="B162" s="80" t="s">
        <v>542</v>
      </c>
      <c r="C162" s="80"/>
      <c r="D162" s="81"/>
      <c r="E162" s="81"/>
      <c r="F162" s="81"/>
      <c r="G162" s="86">
        <v>2</v>
      </c>
      <c r="H162" s="86">
        <v>2</v>
      </c>
    </row>
    <row r="163" spans="1:8" ht="12.75" hidden="1">
      <c r="A163" s="79" t="s">
        <v>131</v>
      </c>
      <c r="B163" s="80" t="s">
        <v>194</v>
      </c>
      <c r="C163" s="80" t="s">
        <v>195</v>
      </c>
      <c r="D163" s="81"/>
      <c r="E163" s="81"/>
      <c r="F163" s="81"/>
      <c r="G163" s="86">
        <v>1</v>
      </c>
      <c r="H163" s="86">
        <v>1</v>
      </c>
    </row>
    <row r="164" spans="1:8" ht="12.75" hidden="1">
      <c r="A164" s="79" t="s">
        <v>196</v>
      </c>
      <c r="B164" s="80" t="s">
        <v>197</v>
      </c>
      <c r="C164" s="80" t="s">
        <v>198</v>
      </c>
      <c r="D164" s="81" t="s">
        <v>90</v>
      </c>
      <c r="E164" s="81"/>
      <c r="F164" s="81"/>
      <c r="G164" s="86">
        <v>4</v>
      </c>
      <c r="H164" s="86">
        <v>4</v>
      </c>
    </row>
    <row r="165" spans="1:8" ht="12.75" hidden="1">
      <c r="A165" s="82" t="s">
        <v>196</v>
      </c>
      <c r="B165" s="89" t="s">
        <v>610</v>
      </c>
      <c r="C165" s="89" t="s">
        <v>199</v>
      </c>
      <c r="D165" s="81"/>
      <c r="E165" s="81"/>
      <c r="F165" s="81"/>
      <c r="G165" s="86">
        <v>2</v>
      </c>
      <c r="H165" s="86">
        <v>2</v>
      </c>
    </row>
    <row r="166" spans="1:8" ht="12.75" hidden="1">
      <c r="A166" s="82" t="s">
        <v>196</v>
      </c>
      <c r="B166" s="89" t="s">
        <v>200</v>
      </c>
      <c r="C166" s="89" t="s">
        <v>198</v>
      </c>
      <c r="D166" s="81"/>
      <c r="E166" s="81"/>
      <c r="F166" s="81"/>
      <c r="G166" s="86">
        <v>2</v>
      </c>
      <c r="H166" s="86">
        <v>2</v>
      </c>
    </row>
    <row r="167" spans="1:8" ht="12.75" hidden="1">
      <c r="A167" s="82" t="s">
        <v>196</v>
      </c>
      <c r="B167" s="89" t="s">
        <v>543</v>
      </c>
      <c r="C167" s="89"/>
      <c r="D167" s="81"/>
      <c r="E167" s="81"/>
      <c r="F167" s="81"/>
      <c r="G167" s="86">
        <v>2</v>
      </c>
      <c r="H167" s="86">
        <v>2</v>
      </c>
    </row>
    <row r="168" spans="1:8" ht="12.75" hidden="1">
      <c r="A168" s="82" t="s">
        <v>196</v>
      </c>
      <c r="B168" s="80" t="s">
        <v>201</v>
      </c>
      <c r="C168" s="80" t="s">
        <v>202</v>
      </c>
      <c r="D168" s="81"/>
      <c r="E168" s="81"/>
      <c r="F168" s="81"/>
      <c r="G168" s="86">
        <v>2</v>
      </c>
      <c r="H168" s="86">
        <v>2</v>
      </c>
    </row>
    <row r="169" spans="1:8" ht="12.75" hidden="1">
      <c r="A169" s="82" t="s">
        <v>196</v>
      </c>
      <c r="B169" s="89" t="s">
        <v>203</v>
      </c>
      <c r="C169" s="89" t="s">
        <v>204</v>
      </c>
      <c r="D169" s="81" t="s">
        <v>87</v>
      </c>
      <c r="E169" s="81">
        <v>4</v>
      </c>
      <c r="F169" s="81"/>
      <c r="G169" s="86">
        <v>2</v>
      </c>
      <c r="H169" s="86">
        <v>2</v>
      </c>
    </row>
    <row r="170" spans="1:8" ht="12.75" hidden="1">
      <c r="A170" s="82" t="s">
        <v>196</v>
      </c>
      <c r="B170" s="89" t="s">
        <v>544</v>
      </c>
      <c r="C170" s="89"/>
      <c r="D170" s="81"/>
      <c r="E170" s="81"/>
      <c r="F170" s="81"/>
      <c r="G170" s="86">
        <v>2</v>
      </c>
      <c r="H170" s="86">
        <v>2</v>
      </c>
    </row>
    <row r="171" spans="1:8" ht="12.75" hidden="1">
      <c r="A171" s="82" t="s">
        <v>196</v>
      </c>
      <c r="B171" s="89" t="s">
        <v>205</v>
      </c>
      <c r="C171" s="89" t="s">
        <v>206</v>
      </c>
      <c r="D171" s="81" t="s">
        <v>87</v>
      </c>
      <c r="E171" s="81">
        <v>3</v>
      </c>
      <c r="F171" s="81"/>
      <c r="G171" s="86">
        <v>2</v>
      </c>
      <c r="H171" s="86">
        <v>2</v>
      </c>
    </row>
    <row r="172" spans="1:8" ht="12.75" hidden="1">
      <c r="A172" s="82" t="s">
        <v>196</v>
      </c>
      <c r="B172" s="85" t="s">
        <v>207</v>
      </c>
      <c r="C172" s="85" t="s">
        <v>208</v>
      </c>
      <c r="D172" s="81"/>
      <c r="E172" s="81"/>
      <c r="F172" s="81"/>
      <c r="G172" s="86">
        <v>2</v>
      </c>
      <c r="H172" s="86">
        <v>2</v>
      </c>
    </row>
    <row r="173" spans="1:8" ht="12.75" hidden="1">
      <c r="A173" s="82" t="s">
        <v>196</v>
      </c>
      <c r="B173" s="89" t="s">
        <v>209</v>
      </c>
      <c r="C173" s="89" t="s">
        <v>210</v>
      </c>
      <c r="D173" s="81" t="s">
        <v>90</v>
      </c>
      <c r="E173" s="81"/>
      <c r="F173" s="81"/>
      <c r="G173" s="86">
        <v>2</v>
      </c>
      <c r="H173" s="86">
        <v>2</v>
      </c>
    </row>
    <row r="174" spans="1:8" ht="12.75" hidden="1">
      <c r="A174" s="82" t="s">
        <v>196</v>
      </c>
      <c r="B174" s="89" t="s">
        <v>545</v>
      </c>
      <c r="C174" s="89"/>
      <c r="D174" s="81"/>
      <c r="E174" s="81"/>
      <c r="F174" s="81"/>
      <c r="G174" s="86">
        <v>2</v>
      </c>
      <c r="H174" s="86">
        <v>2</v>
      </c>
    </row>
    <row r="175" spans="1:8" ht="12.75" hidden="1">
      <c r="A175" s="82" t="s">
        <v>196</v>
      </c>
      <c r="B175" s="80" t="s">
        <v>211</v>
      </c>
      <c r="C175" s="80" t="s">
        <v>212</v>
      </c>
      <c r="D175" s="81"/>
      <c r="E175" s="81"/>
      <c r="F175" s="81"/>
      <c r="G175" s="86">
        <v>2</v>
      </c>
      <c r="H175" s="86">
        <v>2</v>
      </c>
    </row>
    <row r="176" spans="1:8" ht="12.75" hidden="1">
      <c r="A176" s="82" t="s">
        <v>196</v>
      </c>
      <c r="B176" s="89" t="s">
        <v>213</v>
      </c>
      <c r="C176" s="89" t="s">
        <v>214</v>
      </c>
      <c r="D176" s="81"/>
      <c r="E176" s="81"/>
      <c r="F176" s="81"/>
      <c r="G176" s="86">
        <v>2</v>
      </c>
      <c r="H176" s="86">
        <v>2</v>
      </c>
    </row>
    <row r="177" spans="1:8" ht="12.75" hidden="1">
      <c r="A177" s="82" t="s">
        <v>196</v>
      </c>
      <c r="B177" s="89" t="s">
        <v>215</v>
      </c>
      <c r="C177" s="89" t="s">
        <v>216</v>
      </c>
      <c r="D177" s="81"/>
      <c r="E177" s="81"/>
      <c r="F177" s="81"/>
      <c r="G177" s="86">
        <v>1</v>
      </c>
      <c r="H177" s="86">
        <v>1</v>
      </c>
    </row>
    <row r="178" spans="1:8" ht="12.75" hidden="1">
      <c r="A178" s="82" t="s">
        <v>196</v>
      </c>
      <c r="B178" s="89" t="s">
        <v>546</v>
      </c>
      <c r="C178" s="89"/>
      <c r="D178" s="81"/>
      <c r="E178" s="81"/>
      <c r="F178" s="81"/>
      <c r="G178" s="86">
        <v>1</v>
      </c>
      <c r="H178" s="86">
        <v>1</v>
      </c>
    </row>
    <row r="179" spans="1:8" ht="12.75" hidden="1">
      <c r="A179" s="82" t="s">
        <v>196</v>
      </c>
      <c r="B179" s="89" t="s">
        <v>611</v>
      </c>
      <c r="C179" s="89" t="s">
        <v>217</v>
      </c>
      <c r="D179" s="81"/>
      <c r="E179" s="81"/>
      <c r="F179" s="81"/>
      <c r="G179" s="86">
        <v>2</v>
      </c>
      <c r="H179" s="86">
        <v>2</v>
      </c>
    </row>
    <row r="180" spans="1:8" ht="12.75" hidden="1">
      <c r="A180" s="82" t="s">
        <v>196</v>
      </c>
      <c r="B180" s="89" t="s">
        <v>218</v>
      </c>
      <c r="C180" s="89" t="s">
        <v>219</v>
      </c>
      <c r="D180" s="81" t="s">
        <v>90</v>
      </c>
      <c r="E180" s="81"/>
      <c r="F180" s="81"/>
      <c r="G180" s="86">
        <v>16</v>
      </c>
      <c r="H180" s="86">
        <v>16</v>
      </c>
    </row>
    <row r="181" spans="1:8" ht="12.75" customHeight="1" hidden="1">
      <c r="A181" s="82" t="s">
        <v>196</v>
      </c>
      <c r="B181" s="89" t="s">
        <v>547</v>
      </c>
      <c r="C181" s="89"/>
      <c r="D181" s="81"/>
      <c r="E181" s="81"/>
      <c r="F181" s="81"/>
      <c r="G181" s="86">
        <v>16</v>
      </c>
      <c r="H181" s="86">
        <v>16</v>
      </c>
    </row>
    <row r="182" spans="1:8" ht="12.75" hidden="1">
      <c r="A182" s="82" t="s">
        <v>196</v>
      </c>
      <c r="B182" s="80" t="s">
        <v>220</v>
      </c>
      <c r="C182" s="80" t="s">
        <v>221</v>
      </c>
      <c r="D182" s="81"/>
      <c r="E182" s="81"/>
      <c r="F182" s="81"/>
      <c r="G182" s="86">
        <v>1</v>
      </c>
      <c r="H182" s="86">
        <v>1</v>
      </c>
    </row>
    <row r="183" spans="1:8" ht="12.75" hidden="1">
      <c r="A183" s="82" t="s">
        <v>196</v>
      </c>
      <c r="B183" s="89" t="s">
        <v>222</v>
      </c>
      <c r="C183" s="89" t="s">
        <v>223</v>
      </c>
      <c r="D183" s="81" t="s">
        <v>94</v>
      </c>
      <c r="E183" s="81">
        <v>2</v>
      </c>
      <c r="F183" s="81"/>
      <c r="G183" s="86">
        <v>1</v>
      </c>
      <c r="H183" s="86">
        <v>1</v>
      </c>
    </row>
    <row r="184" spans="1:8" ht="12.75" hidden="1">
      <c r="A184" s="82" t="s">
        <v>196</v>
      </c>
      <c r="B184" s="89" t="s">
        <v>224</v>
      </c>
      <c r="C184" s="89" t="s">
        <v>225</v>
      </c>
      <c r="D184" s="81" t="s">
        <v>87</v>
      </c>
      <c r="E184" s="81">
        <v>4</v>
      </c>
      <c r="F184" s="81"/>
      <c r="G184" s="86">
        <v>1</v>
      </c>
      <c r="H184" s="86">
        <v>1</v>
      </c>
    </row>
    <row r="185" spans="1:8" ht="12.75" hidden="1">
      <c r="A185" s="82" t="s">
        <v>196</v>
      </c>
      <c r="B185" s="89" t="s">
        <v>548</v>
      </c>
      <c r="C185" s="89"/>
      <c r="D185" s="81"/>
      <c r="E185" s="81"/>
      <c r="F185" s="81"/>
      <c r="G185" s="86">
        <v>1</v>
      </c>
      <c r="H185" s="86">
        <v>1</v>
      </c>
    </row>
    <row r="186" spans="1:8" ht="12.75" hidden="1">
      <c r="A186" s="82" t="s">
        <v>196</v>
      </c>
      <c r="B186" s="80" t="s">
        <v>226</v>
      </c>
      <c r="C186" s="80" t="s">
        <v>227</v>
      </c>
      <c r="D186" s="81" t="s">
        <v>90</v>
      </c>
      <c r="E186" s="81">
        <v>4</v>
      </c>
      <c r="F186" s="81"/>
      <c r="G186" s="86">
        <v>1</v>
      </c>
      <c r="H186" s="86">
        <v>1</v>
      </c>
    </row>
    <row r="187" spans="1:8" ht="12.75" hidden="1">
      <c r="A187" s="82" t="s">
        <v>196</v>
      </c>
      <c r="B187" s="89" t="s">
        <v>228</v>
      </c>
      <c r="C187" s="89" t="s">
        <v>195</v>
      </c>
      <c r="D187" s="81"/>
      <c r="E187" s="81"/>
      <c r="F187" s="81"/>
      <c r="G187" s="86">
        <v>1</v>
      </c>
      <c r="H187" s="86">
        <v>1</v>
      </c>
    </row>
    <row r="188" spans="1:8" ht="12.75" hidden="1">
      <c r="A188" s="82" t="s">
        <v>196</v>
      </c>
      <c r="B188" s="89" t="s">
        <v>229</v>
      </c>
      <c r="C188" s="89" t="s">
        <v>230</v>
      </c>
      <c r="D188" s="81" t="s">
        <v>122</v>
      </c>
      <c r="E188" s="81">
        <v>1</v>
      </c>
      <c r="F188" s="81"/>
      <c r="G188" s="86">
        <v>16</v>
      </c>
      <c r="H188" s="86">
        <v>16</v>
      </c>
    </row>
    <row r="189" spans="1:8" ht="12.75" hidden="1">
      <c r="A189" s="82" t="s">
        <v>196</v>
      </c>
      <c r="B189" s="89" t="s">
        <v>231</v>
      </c>
      <c r="C189" s="89" t="s">
        <v>223</v>
      </c>
      <c r="D189" s="81"/>
      <c r="E189" s="81"/>
      <c r="F189" s="81"/>
      <c r="G189" s="86">
        <v>2</v>
      </c>
      <c r="H189" s="86">
        <v>2</v>
      </c>
    </row>
    <row r="190" spans="1:8" ht="12.75" hidden="1">
      <c r="A190" s="82" t="s">
        <v>196</v>
      </c>
      <c r="B190" s="89" t="s">
        <v>549</v>
      </c>
      <c r="C190" s="89"/>
      <c r="D190" s="81"/>
      <c r="E190" s="81"/>
      <c r="F190" s="81"/>
      <c r="G190" s="86">
        <v>2</v>
      </c>
      <c r="H190" s="86">
        <v>2</v>
      </c>
    </row>
    <row r="191" spans="1:8" ht="12.75" hidden="1">
      <c r="A191" s="82" t="s">
        <v>196</v>
      </c>
      <c r="B191" s="80" t="s">
        <v>232</v>
      </c>
      <c r="C191" s="80" t="s">
        <v>550</v>
      </c>
      <c r="D191" s="81"/>
      <c r="E191" s="81"/>
      <c r="F191" s="81"/>
      <c r="G191" s="86">
        <v>2</v>
      </c>
      <c r="H191" s="86">
        <v>2</v>
      </c>
    </row>
    <row r="192" spans="1:8" ht="12.75" hidden="1">
      <c r="A192" s="82" t="s">
        <v>196</v>
      </c>
      <c r="B192" s="80" t="s">
        <v>233</v>
      </c>
      <c r="C192" s="80" t="s">
        <v>234</v>
      </c>
      <c r="D192" s="81" t="s">
        <v>94</v>
      </c>
      <c r="E192" s="81">
        <v>2</v>
      </c>
      <c r="F192" s="81"/>
      <c r="G192" s="86">
        <v>16</v>
      </c>
      <c r="H192" s="86">
        <v>16</v>
      </c>
    </row>
    <row r="193" spans="1:8" ht="12.75" hidden="1">
      <c r="A193" s="82" t="s">
        <v>196</v>
      </c>
      <c r="B193" s="80" t="s">
        <v>235</v>
      </c>
      <c r="C193" s="80" t="s">
        <v>236</v>
      </c>
      <c r="D193" s="81" t="s">
        <v>90</v>
      </c>
      <c r="E193" s="81">
        <v>4</v>
      </c>
      <c r="F193" s="81"/>
      <c r="G193" s="86">
        <v>16</v>
      </c>
      <c r="H193" s="86">
        <v>16</v>
      </c>
    </row>
    <row r="194" spans="1:8" ht="12.75" hidden="1">
      <c r="A194" s="82" t="s">
        <v>196</v>
      </c>
      <c r="B194" s="80" t="s">
        <v>551</v>
      </c>
      <c r="C194" s="80"/>
      <c r="D194" s="81"/>
      <c r="E194" s="81"/>
      <c r="F194" s="81"/>
      <c r="G194" s="86">
        <v>16</v>
      </c>
      <c r="H194" s="86">
        <v>16</v>
      </c>
    </row>
    <row r="195" spans="1:8" ht="12.75" hidden="1">
      <c r="A195" s="82" t="s">
        <v>196</v>
      </c>
      <c r="B195" s="80" t="s">
        <v>619</v>
      </c>
      <c r="C195" s="80" t="s">
        <v>236</v>
      </c>
      <c r="D195" s="81"/>
      <c r="E195" s="81"/>
      <c r="F195" s="81"/>
      <c r="G195" s="86">
        <v>2</v>
      </c>
      <c r="H195" s="86">
        <v>2</v>
      </c>
    </row>
    <row r="196" spans="1:8" ht="12.75" hidden="1">
      <c r="A196" s="82" t="s">
        <v>196</v>
      </c>
      <c r="B196" s="89" t="s">
        <v>552</v>
      </c>
      <c r="C196" s="89" t="s">
        <v>553</v>
      </c>
      <c r="D196" s="81" t="s">
        <v>87</v>
      </c>
      <c r="E196" s="81"/>
      <c r="F196" s="81" t="s">
        <v>533</v>
      </c>
      <c r="G196" s="86">
        <v>4</v>
      </c>
      <c r="H196" s="86">
        <v>4</v>
      </c>
    </row>
    <row r="197" spans="1:8" ht="12.75" hidden="1">
      <c r="A197" s="82" t="s">
        <v>196</v>
      </c>
      <c r="B197" s="89" t="s">
        <v>237</v>
      </c>
      <c r="C197" s="89" t="s">
        <v>238</v>
      </c>
      <c r="D197" s="81" t="s">
        <v>94</v>
      </c>
      <c r="E197" s="81">
        <v>2</v>
      </c>
      <c r="F197" s="81"/>
      <c r="G197" s="86">
        <v>1</v>
      </c>
      <c r="H197" s="86">
        <v>1</v>
      </c>
    </row>
    <row r="198" spans="1:8" ht="12.75" hidden="1">
      <c r="A198" s="82" t="s">
        <v>196</v>
      </c>
      <c r="B198" s="89" t="s">
        <v>554</v>
      </c>
      <c r="C198" s="89" t="s">
        <v>555</v>
      </c>
      <c r="D198" s="81"/>
      <c r="E198" s="81"/>
      <c r="F198" s="81"/>
      <c r="G198" s="86">
        <v>4</v>
      </c>
      <c r="H198" s="86">
        <v>4</v>
      </c>
    </row>
    <row r="199" spans="1:8" ht="12.75" hidden="1">
      <c r="A199" s="82" t="s">
        <v>196</v>
      </c>
      <c r="B199" s="80" t="s">
        <v>239</v>
      </c>
      <c r="C199" s="80" t="s">
        <v>236</v>
      </c>
      <c r="D199" s="81"/>
      <c r="E199" s="81"/>
      <c r="F199" s="81"/>
      <c r="G199" s="86">
        <v>1</v>
      </c>
      <c r="H199" s="86">
        <v>1</v>
      </c>
    </row>
    <row r="200" spans="1:8" ht="12.75" hidden="1">
      <c r="A200" s="82" t="s">
        <v>196</v>
      </c>
      <c r="B200" s="80" t="s">
        <v>556</v>
      </c>
      <c r="C200" s="80" t="s">
        <v>236</v>
      </c>
      <c r="D200" s="81"/>
      <c r="E200" s="81"/>
      <c r="F200" s="81"/>
      <c r="G200" s="86">
        <v>2</v>
      </c>
      <c r="H200" s="86">
        <v>2</v>
      </c>
    </row>
    <row r="201" spans="1:8" ht="12.75" hidden="1">
      <c r="A201" s="82" t="s">
        <v>196</v>
      </c>
      <c r="B201" s="89" t="s">
        <v>240</v>
      </c>
      <c r="C201" s="89" t="s">
        <v>241</v>
      </c>
      <c r="D201" s="81"/>
      <c r="E201" s="81"/>
      <c r="F201" s="81"/>
      <c r="G201" s="86">
        <v>2</v>
      </c>
      <c r="H201" s="86">
        <v>2</v>
      </c>
    </row>
    <row r="202" spans="1:8" ht="12.75" hidden="1">
      <c r="A202" s="82" t="s">
        <v>196</v>
      </c>
      <c r="B202" s="89" t="s">
        <v>242</v>
      </c>
      <c r="C202" s="89" t="s">
        <v>243</v>
      </c>
      <c r="D202" s="81"/>
      <c r="E202" s="81"/>
      <c r="F202" s="81"/>
      <c r="G202" s="86">
        <v>1</v>
      </c>
      <c r="H202" s="86">
        <v>1</v>
      </c>
    </row>
    <row r="203" spans="1:8" ht="12.75" hidden="1">
      <c r="A203" s="82" t="s">
        <v>196</v>
      </c>
      <c r="B203" s="89" t="s">
        <v>557</v>
      </c>
      <c r="C203" s="89" t="s">
        <v>558</v>
      </c>
      <c r="D203" s="81"/>
      <c r="E203" s="81"/>
      <c r="F203" s="81"/>
      <c r="G203" s="86">
        <v>1</v>
      </c>
      <c r="H203" s="86">
        <v>1</v>
      </c>
    </row>
    <row r="204" spans="1:8" ht="12.75" hidden="1">
      <c r="A204" s="82" t="s">
        <v>196</v>
      </c>
      <c r="B204" s="80" t="s">
        <v>559</v>
      </c>
      <c r="C204" s="80" t="s">
        <v>560</v>
      </c>
      <c r="D204" s="81"/>
      <c r="E204" s="81"/>
      <c r="F204" s="81"/>
      <c r="G204" s="86">
        <v>16</v>
      </c>
      <c r="H204" s="174">
        <v>16</v>
      </c>
    </row>
    <row r="205" spans="1:8" ht="12.75" hidden="1">
      <c r="A205" s="82" t="s">
        <v>196</v>
      </c>
      <c r="B205" s="80" t="s">
        <v>244</v>
      </c>
      <c r="C205" s="80" t="s">
        <v>245</v>
      </c>
      <c r="D205" s="81"/>
      <c r="E205" s="81"/>
      <c r="F205" s="81"/>
      <c r="G205" s="86">
        <v>8</v>
      </c>
      <c r="H205" s="86">
        <v>8</v>
      </c>
    </row>
    <row r="206" spans="1:8" ht="12.75" hidden="1">
      <c r="A206" s="82" t="s">
        <v>196</v>
      </c>
      <c r="B206" s="80" t="s">
        <v>561</v>
      </c>
      <c r="C206" s="80" t="s">
        <v>562</v>
      </c>
      <c r="D206" s="81" t="s">
        <v>94</v>
      </c>
      <c r="E206" s="81">
        <v>2</v>
      </c>
      <c r="F206" s="81"/>
      <c r="G206" s="86">
        <v>1</v>
      </c>
      <c r="H206" s="86">
        <v>1</v>
      </c>
    </row>
    <row r="207" spans="1:11" ht="12.75" hidden="1">
      <c r="A207" s="82" t="s">
        <v>196</v>
      </c>
      <c r="B207" s="80" t="s">
        <v>563</v>
      </c>
      <c r="C207" s="80" t="s">
        <v>564</v>
      </c>
      <c r="D207" s="81" t="s">
        <v>90</v>
      </c>
      <c r="E207" s="81"/>
      <c r="F207" s="81"/>
      <c r="G207" s="86">
        <v>4</v>
      </c>
      <c r="H207" s="86">
        <v>8</v>
      </c>
      <c r="I207" s="32"/>
      <c r="J207" s="32"/>
      <c r="K207" s="32"/>
    </row>
    <row r="208" spans="1:8" ht="12.75" hidden="1">
      <c r="A208" s="82" t="s">
        <v>196</v>
      </c>
      <c r="B208" s="89" t="s">
        <v>246</v>
      </c>
      <c r="C208" s="89" t="s">
        <v>247</v>
      </c>
      <c r="D208" s="81" t="s">
        <v>122</v>
      </c>
      <c r="E208" s="81">
        <v>1</v>
      </c>
      <c r="F208" s="81" t="s">
        <v>533</v>
      </c>
      <c r="G208" s="86">
        <v>2</v>
      </c>
      <c r="H208" s="86">
        <v>2</v>
      </c>
    </row>
    <row r="209" spans="1:41" ht="12.75" hidden="1">
      <c r="A209" s="82" t="s">
        <v>196</v>
      </c>
      <c r="B209" s="89" t="s">
        <v>248</v>
      </c>
      <c r="C209" s="89" t="s">
        <v>249</v>
      </c>
      <c r="D209" s="81"/>
      <c r="E209" s="81"/>
      <c r="F209" s="81"/>
      <c r="G209" s="86">
        <v>4</v>
      </c>
      <c r="H209" s="86">
        <v>4</v>
      </c>
      <c r="L209" s="32"/>
      <c r="M209" s="32"/>
      <c r="N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</row>
    <row r="210" spans="1:8" ht="12.75" hidden="1">
      <c r="A210" s="82" t="s">
        <v>196</v>
      </c>
      <c r="B210" s="89" t="s">
        <v>565</v>
      </c>
      <c r="C210" s="89" t="s">
        <v>263</v>
      </c>
      <c r="D210" s="81" t="s">
        <v>94</v>
      </c>
      <c r="E210" s="81">
        <v>2</v>
      </c>
      <c r="F210" s="81" t="s">
        <v>533</v>
      </c>
      <c r="G210" s="86">
        <v>1</v>
      </c>
      <c r="H210" s="86">
        <v>1</v>
      </c>
    </row>
    <row r="211" spans="1:8" ht="12.75" hidden="1">
      <c r="A211" s="82" t="s">
        <v>196</v>
      </c>
      <c r="B211" s="89" t="s">
        <v>250</v>
      </c>
      <c r="C211" s="89" t="s">
        <v>251</v>
      </c>
      <c r="D211" s="81" t="s">
        <v>90</v>
      </c>
      <c r="E211" s="81">
        <v>4</v>
      </c>
      <c r="F211" s="81"/>
      <c r="G211" s="86">
        <v>8</v>
      </c>
      <c r="H211" s="86">
        <v>2</v>
      </c>
    </row>
    <row r="212" spans="1:8" ht="12.75" hidden="1">
      <c r="A212" s="82" t="s">
        <v>196</v>
      </c>
      <c r="B212" s="89" t="s">
        <v>252</v>
      </c>
      <c r="C212" s="89" t="s">
        <v>249</v>
      </c>
      <c r="D212" s="81"/>
      <c r="E212" s="81"/>
      <c r="F212" s="81"/>
      <c r="G212" s="86">
        <v>2</v>
      </c>
      <c r="H212" s="86">
        <v>2</v>
      </c>
    </row>
    <row r="213" spans="1:8" ht="12.75" hidden="1">
      <c r="A213" s="82" t="s">
        <v>196</v>
      </c>
      <c r="B213" s="89" t="s">
        <v>253</v>
      </c>
      <c r="C213" s="89" t="s">
        <v>254</v>
      </c>
      <c r="D213" s="81" t="s">
        <v>122</v>
      </c>
      <c r="E213" s="81">
        <v>1</v>
      </c>
      <c r="F213" s="81" t="s">
        <v>533</v>
      </c>
      <c r="G213" s="86">
        <v>16</v>
      </c>
      <c r="H213" s="86">
        <v>16</v>
      </c>
    </row>
    <row r="214" spans="1:8" ht="12.75" hidden="1">
      <c r="A214" s="82" t="s">
        <v>196</v>
      </c>
      <c r="B214" s="80" t="s">
        <v>566</v>
      </c>
      <c r="C214" s="80" t="s">
        <v>567</v>
      </c>
      <c r="D214" s="81" t="s">
        <v>122</v>
      </c>
      <c r="E214" s="81">
        <v>1</v>
      </c>
      <c r="F214" s="81" t="s">
        <v>533</v>
      </c>
      <c r="G214" s="86">
        <v>2</v>
      </c>
      <c r="H214" s="86">
        <v>2</v>
      </c>
    </row>
    <row r="215" spans="1:8" ht="12.75" hidden="1">
      <c r="A215" s="82" t="s">
        <v>196</v>
      </c>
      <c r="B215" s="80" t="s">
        <v>568</v>
      </c>
      <c r="C215" s="80"/>
      <c r="D215" s="81"/>
      <c r="E215" s="81"/>
      <c r="F215" s="81"/>
      <c r="G215" s="86">
        <v>4</v>
      </c>
      <c r="H215" s="86">
        <v>8</v>
      </c>
    </row>
    <row r="216" spans="1:8" ht="12.75" hidden="1">
      <c r="A216" s="82" t="s">
        <v>196</v>
      </c>
      <c r="B216" s="89" t="s">
        <v>255</v>
      </c>
      <c r="C216" s="89" t="s">
        <v>256</v>
      </c>
      <c r="D216" s="81" t="s">
        <v>94</v>
      </c>
      <c r="E216" s="81">
        <v>3</v>
      </c>
      <c r="F216" s="81"/>
      <c r="G216" s="86">
        <v>4</v>
      </c>
      <c r="H216" s="86">
        <v>4</v>
      </c>
    </row>
    <row r="217" spans="1:8" ht="12.75" hidden="1">
      <c r="A217" s="82" t="s">
        <v>196</v>
      </c>
      <c r="B217" s="80" t="s">
        <v>257</v>
      </c>
      <c r="C217" s="80" t="s">
        <v>569</v>
      </c>
      <c r="D217" s="81"/>
      <c r="E217" s="81"/>
      <c r="F217" s="81"/>
      <c r="G217" s="86">
        <v>2</v>
      </c>
      <c r="H217" s="86">
        <v>2</v>
      </c>
    </row>
    <row r="218" spans="1:8" ht="12.75" hidden="1">
      <c r="A218" s="82" t="s">
        <v>196</v>
      </c>
      <c r="B218" s="89" t="s">
        <v>258</v>
      </c>
      <c r="C218" s="89" t="s">
        <v>259</v>
      </c>
      <c r="D218" s="81" t="s">
        <v>90</v>
      </c>
      <c r="E218" s="81">
        <v>5</v>
      </c>
      <c r="F218" s="81"/>
      <c r="G218" s="86">
        <v>4</v>
      </c>
      <c r="H218" s="86">
        <v>4</v>
      </c>
    </row>
    <row r="219" spans="1:8" ht="12.75" hidden="1">
      <c r="A219" s="82" t="s">
        <v>196</v>
      </c>
      <c r="B219" s="89" t="s">
        <v>260</v>
      </c>
      <c r="C219" s="89" t="s">
        <v>261</v>
      </c>
      <c r="D219" s="81"/>
      <c r="E219" s="81"/>
      <c r="F219" s="81"/>
      <c r="G219" s="86">
        <v>8</v>
      </c>
      <c r="H219" s="96">
        <v>8</v>
      </c>
    </row>
    <row r="220" spans="1:8" ht="12.75" hidden="1">
      <c r="A220" s="82" t="s">
        <v>196</v>
      </c>
      <c r="B220" s="89" t="s">
        <v>262</v>
      </c>
      <c r="C220" s="89" t="s">
        <v>263</v>
      </c>
      <c r="D220" s="81"/>
      <c r="E220" s="81"/>
      <c r="F220" s="81"/>
      <c r="G220" s="86">
        <v>2</v>
      </c>
      <c r="H220" s="86">
        <v>2</v>
      </c>
    </row>
    <row r="221" spans="1:8" ht="12.75" hidden="1">
      <c r="A221" s="82" t="s">
        <v>196</v>
      </c>
      <c r="B221" s="89" t="s">
        <v>264</v>
      </c>
      <c r="C221" s="89" t="s">
        <v>265</v>
      </c>
      <c r="D221" s="81"/>
      <c r="E221" s="81"/>
      <c r="F221" s="81"/>
      <c r="G221" s="86">
        <v>8</v>
      </c>
      <c r="H221" s="86">
        <v>4</v>
      </c>
    </row>
    <row r="222" spans="1:8" ht="12.75" hidden="1">
      <c r="A222" s="82" t="s">
        <v>196</v>
      </c>
      <c r="B222" s="80" t="s">
        <v>266</v>
      </c>
      <c r="C222" s="80" t="s">
        <v>265</v>
      </c>
      <c r="D222" s="81" t="s">
        <v>90</v>
      </c>
      <c r="E222" s="81">
        <v>4</v>
      </c>
      <c r="F222" s="81"/>
      <c r="G222" s="86">
        <v>4</v>
      </c>
      <c r="H222" s="174">
        <v>4</v>
      </c>
    </row>
    <row r="223" spans="1:8" ht="12.75" hidden="1">
      <c r="A223" s="82" t="s">
        <v>196</v>
      </c>
      <c r="B223" s="89" t="s">
        <v>267</v>
      </c>
      <c r="C223" s="89" t="s">
        <v>241</v>
      </c>
      <c r="D223" s="81" t="s">
        <v>122</v>
      </c>
      <c r="E223" s="81">
        <v>2</v>
      </c>
      <c r="F223" s="81"/>
      <c r="G223" s="86">
        <v>4</v>
      </c>
      <c r="H223" s="86">
        <v>4</v>
      </c>
    </row>
    <row r="224" spans="1:8" ht="12.75" hidden="1">
      <c r="A224" s="82" t="s">
        <v>196</v>
      </c>
      <c r="B224" s="89" t="s">
        <v>268</v>
      </c>
      <c r="C224" s="89" t="s">
        <v>265</v>
      </c>
      <c r="D224" s="81" t="s">
        <v>90</v>
      </c>
      <c r="E224" s="81">
        <v>4</v>
      </c>
      <c r="F224" s="81"/>
      <c r="G224" s="86">
        <v>16</v>
      </c>
      <c r="H224" s="86">
        <v>16</v>
      </c>
    </row>
    <row r="225" spans="1:8" ht="12.75" hidden="1">
      <c r="A225" s="82" t="s">
        <v>196</v>
      </c>
      <c r="B225" s="89" t="s">
        <v>570</v>
      </c>
      <c r="C225" s="89" t="s">
        <v>265</v>
      </c>
      <c r="D225" s="81" t="s">
        <v>122</v>
      </c>
      <c r="E225" s="81">
        <v>1</v>
      </c>
      <c r="F225" s="81" t="s">
        <v>533</v>
      </c>
      <c r="G225" s="86">
        <v>2</v>
      </c>
      <c r="H225" s="86">
        <v>2</v>
      </c>
    </row>
    <row r="226" spans="1:8" ht="12.75" hidden="1">
      <c r="A226" s="82" t="s">
        <v>196</v>
      </c>
      <c r="B226" s="89" t="s">
        <v>571</v>
      </c>
      <c r="C226" s="89" t="s">
        <v>270</v>
      </c>
      <c r="D226" s="81"/>
      <c r="E226" s="81"/>
      <c r="F226" s="81"/>
      <c r="G226" s="86">
        <v>4</v>
      </c>
      <c r="H226" s="86">
        <v>16</v>
      </c>
    </row>
    <row r="227" spans="1:8" ht="12.75" hidden="1">
      <c r="A227" s="82" t="s">
        <v>196</v>
      </c>
      <c r="B227" s="80" t="s">
        <v>269</v>
      </c>
      <c r="C227" s="80" t="s">
        <v>270</v>
      </c>
      <c r="D227" s="81"/>
      <c r="E227" s="81"/>
      <c r="F227" s="81"/>
      <c r="G227" s="86">
        <v>4</v>
      </c>
      <c r="H227" s="86">
        <v>4</v>
      </c>
    </row>
    <row r="228" spans="1:8" ht="12.75" hidden="1">
      <c r="A228" s="82" t="s">
        <v>196</v>
      </c>
      <c r="B228" s="89" t="s">
        <v>572</v>
      </c>
      <c r="C228" s="89" t="s">
        <v>573</v>
      </c>
      <c r="D228" s="81"/>
      <c r="E228" s="81"/>
      <c r="F228" s="81"/>
      <c r="G228" s="86">
        <v>1</v>
      </c>
      <c r="H228" s="86">
        <v>1</v>
      </c>
    </row>
    <row r="229" spans="1:8" ht="12.75" hidden="1">
      <c r="A229" s="82" t="s">
        <v>196</v>
      </c>
      <c r="B229" s="89" t="s">
        <v>271</v>
      </c>
      <c r="C229" s="89" t="s">
        <v>272</v>
      </c>
      <c r="D229" s="81"/>
      <c r="E229" s="81"/>
      <c r="F229" s="81"/>
      <c r="G229" s="86">
        <v>1</v>
      </c>
      <c r="H229" s="86">
        <v>1</v>
      </c>
    </row>
    <row r="230" spans="1:8" ht="12.75" hidden="1">
      <c r="A230" s="82" t="s">
        <v>196</v>
      </c>
      <c r="B230" s="89" t="s">
        <v>273</v>
      </c>
      <c r="C230" s="89" t="s">
        <v>263</v>
      </c>
      <c r="D230" s="81" t="s">
        <v>90</v>
      </c>
      <c r="E230" s="81">
        <v>3</v>
      </c>
      <c r="F230" s="81" t="s">
        <v>533</v>
      </c>
      <c r="G230" s="86">
        <v>8</v>
      </c>
      <c r="H230" s="86">
        <v>8</v>
      </c>
    </row>
    <row r="231" spans="1:8" ht="12.75" hidden="1">
      <c r="A231" s="82" t="s">
        <v>196</v>
      </c>
      <c r="B231" s="80" t="s">
        <v>274</v>
      </c>
      <c r="C231" s="80" t="s">
        <v>208</v>
      </c>
      <c r="D231" s="81"/>
      <c r="E231" s="81"/>
      <c r="F231" s="81"/>
      <c r="G231" s="86">
        <v>1</v>
      </c>
      <c r="H231" s="86">
        <v>1</v>
      </c>
    </row>
    <row r="232" spans="1:8" ht="12.75" hidden="1">
      <c r="A232" s="82" t="s">
        <v>196</v>
      </c>
      <c r="B232" s="89" t="s">
        <v>574</v>
      </c>
      <c r="C232" s="89"/>
      <c r="D232" s="81"/>
      <c r="E232" s="81"/>
      <c r="F232" s="81"/>
      <c r="G232" s="86">
        <v>4</v>
      </c>
      <c r="H232" s="86">
        <v>1</v>
      </c>
    </row>
    <row r="233" spans="1:8" ht="12.75" hidden="1">
      <c r="A233" s="82" t="s">
        <v>196</v>
      </c>
      <c r="B233" s="89" t="s">
        <v>275</v>
      </c>
      <c r="C233" s="89" t="s">
        <v>276</v>
      </c>
      <c r="D233" s="81" t="s">
        <v>90</v>
      </c>
      <c r="E233" s="81"/>
      <c r="F233" s="81"/>
      <c r="G233" s="86">
        <v>8</v>
      </c>
      <c r="H233" s="86">
        <v>8</v>
      </c>
    </row>
    <row r="234" spans="1:8" ht="12.75" customHeight="1" hidden="1">
      <c r="A234" s="82" t="s">
        <v>196</v>
      </c>
      <c r="B234" s="80" t="s">
        <v>277</v>
      </c>
      <c r="C234" s="80" t="s">
        <v>198</v>
      </c>
      <c r="D234" s="81"/>
      <c r="E234" s="81"/>
      <c r="F234" s="81"/>
      <c r="G234" s="86">
        <v>4</v>
      </c>
      <c r="H234" s="86">
        <v>4</v>
      </c>
    </row>
    <row r="235" spans="1:8" ht="24" hidden="1">
      <c r="A235" s="90" t="s">
        <v>196</v>
      </c>
      <c r="B235" s="88" t="s">
        <v>278</v>
      </c>
      <c r="C235" s="88" t="s">
        <v>198</v>
      </c>
      <c r="D235" s="81"/>
      <c r="E235" s="81"/>
      <c r="F235" s="81"/>
      <c r="G235" s="96">
        <v>2</v>
      </c>
      <c r="H235" s="92">
        <v>2</v>
      </c>
    </row>
    <row r="236" spans="1:8" ht="12.75" hidden="1">
      <c r="A236" s="90" t="s">
        <v>196</v>
      </c>
      <c r="B236" s="91" t="s">
        <v>279</v>
      </c>
      <c r="C236" s="91" t="s">
        <v>280</v>
      </c>
      <c r="D236" s="81"/>
      <c r="E236" s="81"/>
      <c r="F236" s="81"/>
      <c r="G236" s="92">
        <v>4</v>
      </c>
      <c r="H236" s="92">
        <v>4</v>
      </c>
    </row>
    <row r="237" spans="1:8" ht="12.75" hidden="1">
      <c r="A237" s="90" t="s">
        <v>196</v>
      </c>
      <c r="B237" s="91" t="s">
        <v>575</v>
      </c>
      <c r="C237" s="91" t="s">
        <v>452</v>
      </c>
      <c r="D237" s="81" t="s">
        <v>87</v>
      </c>
      <c r="E237" s="81">
        <v>3</v>
      </c>
      <c r="F237" s="81"/>
      <c r="G237" s="92">
        <v>4</v>
      </c>
      <c r="H237" s="92">
        <v>4</v>
      </c>
    </row>
    <row r="238" spans="1:8" ht="12.75" hidden="1">
      <c r="A238" s="90" t="s">
        <v>196</v>
      </c>
      <c r="B238" s="91" t="s">
        <v>281</v>
      </c>
      <c r="C238" s="91" t="s">
        <v>198</v>
      </c>
      <c r="D238" s="81"/>
      <c r="E238" s="81"/>
      <c r="F238" s="81"/>
      <c r="G238" s="92">
        <v>2</v>
      </c>
      <c r="H238" s="92">
        <v>2</v>
      </c>
    </row>
    <row r="239" spans="1:8" ht="12.75" hidden="1">
      <c r="A239" s="90" t="s">
        <v>196</v>
      </c>
      <c r="B239" s="91" t="s">
        <v>282</v>
      </c>
      <c r="C239" s="91" t="s">
        <v>283</v>
      </c>
      <c r="D239" s="81"/>
      <c r="E239" s="81"/>
      <c r="F239" s="81"/>
      <c r="G239" s="92">
        <v>8</v>
      </c>
      <c r="H239" s="92">
        <v>4</v>
      </c>
    </row>
    <row r="240" spans="1:8" ht="12.75" hidden="1">
      <c r="A240" s="90" t="s">
        <v>196</v>
      </c>
      <c r="B240" s="80" t="s">
        <v>284</v>
      </c>
      <c r="C240" s="80" t="s">
        <v>285</v>
      </c>
      <c r="D240" s="81"/>
      <c r="E240" s="81"/>
      <c r="F240" s="81"/>
      <c r="G240" s="92">
        <v>4</v>
      </c>
      <c r="H240" s="92">
        <v>4</v>
      </c>
    </row>
    <row r="241" spans="1:8" ht="12.75" hidden="1">
      <c r="A241" s="90" t="s">
        <v>196</v>
      </c>
      <c r="B241" s="91" t="s">
        <v>286</v>
      </c>
      <c r="C241" s="91" t="s">
        <v>287</v>
      </c>
      <c r="D241" s="81"/>
      <c r="E241" s="81"/>
      <c r="F241" s="81"/>
      <c r="G241" s="92">
        <v>8</v>
      </c>
      <c r="H241" s="174">
        <v>8</v>
      </c>
    </row>
    <row r="242" spans="1:8" ht="12.75" hidden="1">
      <c r="A242" s="90" t="s">
        <v>196</v>
      </c>
      <c r="B242" s="91" t="s">
        <v>576</v>
      </c>
      <c r="C242" s="91"/>
      <c r="D242" s="81"/>
      <c r="E242" s="81"/>
      <c r="F242" s="81"/>
      <c r="G242" s="92">
        <v>8</v>
      </c>
      <c r="H242" s="174">
        <v>4</v>
      </c>
    </row>
    <row r="243" spans="1:8" ht="12.75" hidden="1">
      <c r="A243" s="90" t="s">
        <v>196</v>
      </c>
      <c r="B243" s="91" t="s">
        <v>620</v>
      </c>
      <c r="C243" s="91" t="s">
        <v>621</v>
      </c>
      <c r="D243" s="81"/>
      <c r="E243" s="81"/>
      <c r="F243" s="81"/>
      <c r="G243" s="92">
        <v>1</v>
      </c>
      <c r="H243" s="174">
        <v>1</v>
      </c>
    </row>
    <row r="244" spans="1:8" ht="12.75" hidden="1">
      <c r="A244" s="90" t="s">
        <v>196</v>
      </c>
      <c r="B244" s="91" t="s">
        <v>288</v>
      </c>
      <c r="C244" s="91" t="s">
        <v>223</v>
      </c>
      <c r="D244" s="81" t="s">
        <v>90</v>
      </c>
      <c r="E244" s="81"/>
      <c r="F244" s="81"/>
      <c r="G244" s="92">
        <v>4</v>
      </c>
      <c r="H244" s="174">
        <v>4</v>
      </c>
    </row>
    <row r="245" spans="1:8" ht="12.75" hidden="1">
      <c r="A245" s="90" t="s">
        <v>196</v>
      </c>
      <c r="B245" s="91" t="s">
        <v>618</v>
      </c>
      <c r="C245" s="91" t="s">
        <v>223</v>
      </c>
      <c r="D245" s="81"/>
      <c r="E245" s="81"/>
      <c r="F245" s="81"/>
      <c r="G245" s="92">
        <v>2</v>
      </c>
      <c r="H245" s="174">
        <v>2</v>
      </c>
    </row>
    <row r="246" spans="1:8" ht="12.75" hidden="1">
      <c r="A246" s="90" t="s">
        <v>196</v>
      </c>
      <c r="B246" s="91" t="s">
        <v>577</v>
      </c>
      <c r="C246" s="91"/>
      <c r="D246" s="81"/>
      <c r="E246" s="81"/>
      <c r="F246" s="81"/>
      <c r="G246" s="92">
        <v>2</v>
      </c>
      <c r="H246" s="174">
        <v>4</v>
      </c>
    </row>
    <row r="247" spans="1:8" ht="12.75" hidden="1">
      <c r="A247" s="90" t="s">
        <v>289</v>
      </c>
      <c r="B247" s="91" t="s">
        <v>290</v>
      </c>
      <c r="C247" s="91" t="s">
        <v>291</v>
      </c>
      <c r="D247" s="81" t="s">
        <v>87</v>
      </c>
      <c r="E247" s="81">
        <v>4</v>
      </c>
      <c r="F247" s="81"/>
      <c r="G247" s="92">
        <v>4</v>
      </c>
      <c r="H247" s="174">
        <v>4</v>
      </c>
    </row>
    <row r="248" spans="1:8" ht="12.75" hidden="1">
      <c r="A248" s="90" t="s">
        <v>289</v>
      </c>
      <c r="B248" s="91" t="s">
        <v>292</v>
      </c>
      <c r="C248" s="91" t="s">
        <v>293</v>
      </c>
      <c r="D248" s="81" t="s">
        <v>94</v>
      </c>
      <c r="E248" s="81">
        <v>3</v>
      </c>
      <c r="F248" s="81"/>
      <c r="G248" s="92">
        <v>16</v>
      </c>
      <c r="H248" s="92">
        <v>16</v>
      </c>
    </row>
    <row r="249" spans="1:8" ht="12.75" hidden="1">
      <c r="A249" s="90" t="s">
        <v>289</v>
      </c>
      <c r="B249" s="91" t="s">
        <v>294</v>
      </c>
      <c r="C249" s="91" t="s">
        <v>295</v>
      </c>
      <c r="D249" s="81" t="s">
        <v>94</v>
      </c>
      <c r="E249" s="81">
        <v>3</v>
      </c>
      <c r="F249" s="81"/>
      <c r="G249" s="92">
        <v>1</v>
      </c>
      <c r="H249" s="96">
        <v>1</v>
      </c>
    </row>
    <row r="250" spans="1:8" ht="12.75" hidden="1">
      <c r="A250" s="90" t="s">
        <v>289</v>
      </c>
      <c r="B250" s="91" t="s">
        <v>578</v>
      </c>
      <c r="C250" s="91"/>
      <c r="D250" s="81"/>
      <c r="E250" s="81"/>
      <c r="F250" s="81"/>
      <c r="G250" s="96">
        <v>16</v>
      </c>
      <c r="H250" s="96">
        <v>16</v>
      </c>
    </row>
    <row r="251" spans="1:8" ht="12.75" hidden="1">
      <c r="A251" s="90" t="s">
        <v>289</v>
      </c>
      <c r="B251" s="80" t="s">
        <v>296</v>
      </c>
      <c r="C251" s="80" t="s">
        <v>297</v>
      </c>
      <c r="D251" s="81"/>
      <c r="E251" s="81"/>
      <c r="F251" s="81"/>
      <c r="G251" s="96">
        <v>16</v>
      </c>
      <c r="H251" s="96">
        <v>16</v>
      </c>
    </row>
    <row r="252" spans="1:8" ht="12.75" hidden="1">
      <c r="A252" s="90" t="s">
        <v>289</v>
      </c>
      <c r="B252" s="91" t="s">
        <v>298</v>
      </c>
      <c r="C252" s="91" t="s">
        <v>299</v>
      </c>
      <c r="D252" s="81" t="s">
        <v>87</v>
      </c>
      <c r="E252" s="81">
        <v>4</v>
      </c>
      <c r="F252" s="81"/>
      <c r="G252" s="92">
        <v>4</v>
      </c>
      <c r="H252" s="92">
        <v>4</v>
      </c>
    </row>
    <row r="253" spans="1:8" ht="12.75" hidden="1">
      <c r="A253" s="90" t="s">
        <v>289</v>
      </c>
      <c r="B253" s="91" t="s">
        <v>579</v>
      </c>
      <c r="C253" s="91"/>
      <c r="D253" s="81"/>
      <c r="E253" s="81"/>
      <c r="F253" s="81"/>
      <c r="G253" s="92">
        <v>8</v>
      </c>
      <c r="H253" s="92">
        <v>4</v>
      </c>
    </row>
    <row r="254" spans="1:8" ht="12.75" hidden="1">
      <c r="A254" s="90" t="s">
        <v>289</v>
      </c>
      <c r="B254" s="80" t="s">
        <v>580</v>
      </c>
      <c r="C254" s="80" t="s">
        <v>304</v>
      </c>
      <c r="D254" s="81" t="s">
        <v>122</v>
      </c>
      <c r="E254" s="81">
        <v>1</v>
      </c>
      <c r="F254" s="81"/>
      <c r="G254" s="92">
        <v>8</v>
      </c>
      <c r="H254" s="92">
        <v>8</v>
      </c>
    </row>
    <row r="255" spans="1:8" ht="12.75" hidden="1">
      <c r="A255" s="90" t="s">
        <v>289</v>
      </c>
      <c r="B255" s="91" t="s">
        <v>300</v>
      </c>
      <c r="C255" s="91" t="s">
        <v>301</v>
      </c>
      <c r="D255" s="81" t="s">
        <v>87</v>
      </c>
      <c r="E255" s="81">
        <v>3</v>
      </c>
      <c r="F255" s="81"/>
      <c r="G255" s="92">
        <v>4</v>
      </c>
      <c r="H255" s="92">
        <v>4</v>
      </c>
    </row>
    <row r="256" spans="1:8" ht="12.75" hidden="1">
      <c r="A256" s="90" t="s">
        <v>289</v>
      </c>
      <c r="B256" s="91" t="s">
        <v>302</v>
      </c>
      <c r="C256" s="91" t="s">
        <v>293</v>
      </c>
      <c r="D256" s="81"/>
      <c r="E256" s="81"/>
      <c r="F256" s="81"/>
      <c r="G256" s="92">
        <v>1</v>
      </c>
      <c r="H256" s="92">
        <v>1</v>
      </c>
    </row>
    <row r="257" spans="1:8" ht="12.75" hidden="1">
      <c r="A257" s="90" t="s">
        <v>289</v>
      </c>
      <c r="B257" s="91" t="s">
        <v>303</v>
      </c>
      <c r="C257" s="91" t="s">
        <v>304</v>
      </c>
      <c r="D257" s="81"/>
      <c r="E257" s="81"/>
      <c r="F257" s="81"/>
      <c r="G257" s="92">
        <v>4</v>
      </c>
      <c r="H257" s="92">
        <v>4</v>
      </c>
    </row>
    <row r="258" spans="1:8" ht="12.75" hidden="1">
      <c r="A258" s="90" t="s">
        <v>289</v>
      </c>
      <c r="B258" s="91" t="s">
        <v>305</v>
      </c>
      <c r="C258" s="91" t="s">
        <v>304</v>
      </c>
      <c r="D258" s="81" t="s">
        <v>90</v>
      </c>
      <c r="E258" s="81"/>
      <c r="F258" s="81"/>
      <c r="G258" s="92">
        <v>2</v>
      </c>
      <c r="H258" s="92">
        <v>2</v>
      </c>
    </row>
    <row r="259" spans="1:8" ht="12.75" hidden="1">
      <c r="A259" s="90" t="s">
        <v>289</v>
      </c>
      <c r="B259" s="91" t="s">
        <v>306</v>
      </c>
      <c r="C259" s="91" t="s">
        <v>307</v>
      </c>
      <c r="D259" s="81"/>
      <c r="E259" s="81"/>
      <c r="F259" s="81"/>
      <c r="G259" s="92">
        <v>4</v>
      </c>
      <c r="H259" s="96">
        <v>4</v>
      </c>
    </row>
    <row r="260" spans="1:8" ht="12.75" hidden="1">
      <c r="A260" s="90" t="s">
        <v>289</v>
      </c>
      <c r="B260" s="91" t="s">
        <v>581</v>
      </c>
      <c r="C260" s="91"/>
      <c r="D260" s="81"/>
      <c r="E260" s="81"/>
      <c r="F260" s="81"/>
      <c r="G260" s="92">
        <v>2</v>
      </c>
      <c r="H260" s="92">
        <v>2</v>
      </c>
    </row>
    <row r="261" spans="1:8" ht="12.75" hidden="1">
      <c r="A261" s="90" t="s">
        <v>289</v>
      </c>
      <c r="B261" s="80" t="s">
        <v>308</v>
      </c>
      <c r="C261" s="80" t="s">
        <v>157</v>
      </c>
      <c r="D261" s="81"/>
      <c r="E261" s="81"/>
      <c r="F261" s="81"/>
      <c r="G261" s="92">
        <v>1</v>
      </c>
      <c r="H261" s="96">
        <v>1</v>
      </c>
    </row>
    <row r="262" spans="1:8" ht="12.75" hidden="1">
      <c r="A262" s="90" t="s">
        <v>289</v>
      </c>
      <c r="B262" s="93" t="s">
        <v>613</v>
      </c>
      <c r="C262" s="93" t="s">
        <v>309</v>
      </c>
      <c r="D262" s="81" t="s">
        <v>87</v>
      </c>
      <c r="E262" s="81">
        <v>4</v>
      </c>
      <c r="F262" s="81"/>
      <c r="G262" s="92">
        <v>8</v>
      </c>
      <c r="H262" s="92">
        <v>8</v>
      </c>
    </row>
    <row r="263" spans="1:8" ht="12.75" hidden="1">
      <c r="A263" s="90" t="s">
        <v>289</v>
      </c>
      <c r="B263" s="80" t="s">
        <v>310</v>
      </c>
      <c r="C263" s="80" t="s">
        <v>293</v>
      </c>
      <c r="D263" s="81" t="s">
        <v>94</v>
      </c>
      <c r="E263" s="81">
        <v>3</v>
      </c>
      <c r="F263" s="81"/>
      <c r="G263" s="92">
        <v>16</v>
      </c>
      <c r="H263" s="96">
        <v>16</v>
      </c>
    </row>
    <row r="264" spans="1:8" ht="12.75" hidden="1">
      <c r="A264" s="90" t="s">
        <v>289</v>
      </c>
      <c r="B264" s="93" t="s">
        <v>311</v>
      </c>
      <c r="C264" s="93" t="s">
        <v>312</v>
      </c>
      <c r="D264" s="81" t="s">
        <v>94</v>
      </c>
      <c r="E264" s="81">
        <v>3</v>
      </c>
      <c r="F264" s="81" t="s">
        <v>533</v>
      </c>
      <c r="G264" s="92">
        <v>16</v>
      </c>
      <c r="H264" s="92">
        <v>16</v>
      </c>
    </row>
    <row r="265" spans="1:8" ht="12.75" hidden="1">
      <c r="A265" s="90" t="s">
        <v>289</v>
      </c>
      <c r="B265" s="91" t="s">
        <v>582</v>
      </c>
      <c r="C265" s="91"/>
      <c r="D265" s="81"/>
      <c r="E265" s="81"/>
      <c r="F265" s="81"/>
      <c r="G265" s="174">
        <v>16</v>
      </c>
      <c r="H265" s="96">
        <v>16</v>
      </c>
    </row>
    <row r="266" spans="1:8" ht="12.75" hidden="1">
      <c r="A266" s="90" t="s">
        <v>289</v>
      </c>
      <c r="B266" s="93" t="s">
        <v>313</v>
      </c>
      <c r="C266" s="93" t="s">
        <v>157</v>
      </c>
      <c r="D266" s="81" t="s">
        <v>90</v>
      </c>
      <c r="E266" s="81"/>
      <c r="F266" s="81"/>
      <c r="G266" s="92">
        <v>16</v>
      </c>
      <c r="H266" s="92">
        <v>16</v>
      </c>
    </row>
    <row r="267" spans="1:8" ht="12.75" hidden="1">
      <c r="A267" s="90" t="s">
        <v>289</v>
      </c>
      <c r="B267" s="93" t="s">
        <v>314</v>
      </c>
      <c r="C267" s="93" t="s">
        <v>157</v>
      </c>
      <c r="D267" s="81" t="s">
        <v>90</v>
      </c>
      <c r="E267" s="81"/>
      <c r="F267" s="81"/>
      <c r="G267" s="92">
        <v>16</v>
      </c>
      <c r="H267" s="96">
        <v>16</v>
      </c>
    </row>
    <row r="268" spans="1:8" ht="12.75" hidden="1">
      <c r="A268" s="90" t="s">
        <v>289</v>
      </c>
      <c r="B268" s="93" t="s">
        <v>583</v>
      </c>
      <c r="C268" s="93"/>
      <c r="D268" s="81"/>
      <c r="E268" s="81"/>
      <c r="F268" s="81"/>
      <c r="G268" s="174">
        <v>16</v>
      </c>
      <c r="H268" s="96">
        <v>16</v>
      </c>
    </row>
    <row r="269" spans="1:8" ht="12.75" hidden="1">
      <c r="A269" s="90" t="s">
        <v>289</v>
      </c>
      <c r="B269" s="93" t="s">
        <v>315</v>
      </c>
      <c r="C269" s="93" t="s">
        <v>177</v>
      </c>
      <c r="D269" s="81" t="s">
        <v>87</v>
      </c>
      <c r="E269" s="81">
        <v>4</v>
      </c>
      <c r="F269" s="81"/>
      <c r="G269" s="174">
        <v>2</v>
      </c>
      <c r="H269" s="174">
        <v>2</v>
      </c>
    </row>
    <row r="270" spans="1:8" ht="12.75" hidden="1">
      <c r="A270" s="90" t="s">
        <v>289</v>
      </c>
      <c r="B270" s="80" t="s">
        <v>316</v>
      </c>
      <c r="C270" s="80" t="s">
        <v>317</v>
      </c>
      <c r="D270" s="81" t="s">
        <v>94</v>
      </c>
      <c r="E270" s="81">
        <v>2</v>
      </c>
      <c r="F270" s="81"/>
      <c r="G270" s="174">
        <v>4</v>
      </c>
      <c r="H270" s="96">
        <v>4</v>
      </c>
    </row>
    <row r="271" spans="1:8" ht="12.75" hidden="1">
      <c r="A271" s="90" t="s">
        <v>289</v>
      </c>
      <c r="B271" s="93" t="s">
        <v>318</v>
      </c>
      <c r="C271" s="93" t="s">
        <v>319</v>
      </c>
      <c r="D271" s="81" t="s">
        <v>94</v>
      </c>
      <c r="E271" s="81">
        <v>3</v>
      </c>
      <c r="F271" s="81"/>
      <c r="G271" s="96">
        <v>4</v>
      </c>
      <c r="H271" s="96">
        <v>4</v>
      </c>
    </row>
    <row r="272" spans="1:8" ht="12.75" hidden="1">
      <c r="A272" s="90" t="s">
        <v>289</v>
      </c>
      <c r="B272" s="80" t="s">
        <v>320</v>
      </c>
      <c r="C272" s="80" t="s">
        <v>301</v>
      </c>
      <c r="D272" s="81" t="s">
        <v>87</v>
      </c>
      <c r="E272" s="81">
        <v>2</v>
      </c>
      <c r="F272" s="81"/>
      <c r="G272" s="174">
        <v>8</v>
      </c>
      <c r="H272" s="96">
        <v>8</v>
      </c>
    </row>
    <row r="273" spans="1:8" ht="12.75" hidden="1">
      <c r="A273" s="90" t="s">
        <v>289</v>
      </c>
      <c r="B273" s="80" t="s">
        <v>321</v>
      </c>
      <c r="C273" s="80" t="s">
        <v>301</v>
      </c>
      <c r="D273" s="81" t="s">
        <v>87</v>
      </c>
      <c r="E273" s="81">
        <v>4</v>
      </c>
      <c r="F273" s="81"/>
      <c r="G273" s="174">
        <v>4</v>
      </c>
      <c r="H273" s="96">
        <v>8</v>
      </c>
    </row>
    <row r="274" spans="1:8" ht="12.75" hidden="1">
      <c r="A274" s="90" t="s">
        <v>289</v>
      </c>
      <c r="B274" s="80" t="s">
        <v>322</v>
      </c>
      <c r="C274" s="80" t="s">
        <v>323</v>
      </c>
      <c r="D274" s="81"/>
      <c r="E274" s="81"/>
      <c r="F274" s="81"/>
      <c r="G274" s="174">
        <v>2</v>
      </c>
      <c r="H274" s="96">
        <v>2</v>
      </c>
    </row>
    <row r="275" spans="1:8" ht="12.75" hidden="1">
      <c r="A275" s="90" t="s">
        <v>289</v>
      </c>
      <c r="B275" s="93" t="s">
        <v>324</v>
      </c>
      <c r="C275" s="93" t="s">
        <v>325</v>
      </c>
      <c r="D275" s="81" t="s">
        <v>90</v>
      </c>
      <c r="E275" s="81">
        <v>4</v>
      </c>
      <c r="F275" s="81"/>
      <c r="G275" s="92">
        <v>16</v>
      </c>
      <c r="H275" s="92">
        <v>16</v>
      </c>
    </row>
    <row r="276" spans="1:8" ht="12.75" hidden="1">
      <c r="A276" s="90" t="s">
        <v>289</v>
      </c>
      <c r="B276" s="93" t="s">
        <v>326</v>
      </c>
      <c r="C276" s="93" t="s">
        <v>157</v>
      </c>
      <c r="D276" s="81"/>
      <c r="E276" s="81"/>
      <c r="F276" s="81"/>
      <c r="G276" s="92">
        <v>16</v>
      </c>
      <c r="H276" s="92">
        <v>16</v>
      </c>
    </row>
    <row r="277" spans="1:8" ht="12.75" hidden="1">
      <c r="A277" s="90" t="s">
        <v>289</v>
      </c>
      <c r="B277" s="93" t="s">
        <v>327</v>
      </c>
      <c r="C277" s="93" t="s">
        <v>328</v>
      </c>
      <c r="D277" s="81" t="s">
        <v>90</v>
      </c>
      <c r="E277" s="81">
        <v>4</v>
      </c>
      <c r="F277" s="81" t="s">
        <v>533</v>
      </c>
      <c r="G277" s="92">
        <v>8</v>
      </c>
      <c r="H277" s="92">
        <v>8</v>
      </c>
    </row>
    <row r="278" spans="1:8" ht="12.75" hidden="1">
      <c r="A278" s="90" t="s">
        <v>289</v>
      </c>
      <c r="B278" s="93" t="s">
        <v>329</v>
      </c>
      <c r="C278" s="93" t="s">
        <v>330</v>
      </c>
      <c r="D278" s="81" t="s">
        <v>87</v>
      </c>
      <c r="E278" s="81">
        <v>2</v>
      </c>
      <c r="F278" s="81"/>
      <c r="G278" s="92">
        <v>16</v>
      </c>
      <c r="H278" s="92">
        <v>16</v>
      </c>
    </row>
    <row r="279" spans="1:8" ht="12.75" hidden="1">
      <c r="A279" s="90" t="s">
        <v>289</v>
      </c>
      <c r="B279" s="93" t="s">
        <v>614</v>
      </c>
      <c r="C279" s="93"/>
      <c r="D279" s="81"/>
      <c r="E279" s="81"/>
      <c r="F279" s="81"/>
      <c r="G279" s="92">
        <v>12</v>
      </c>
      <c r="H279" s="92">
        <v>14</v>
      </c>
    </row>
    <row r="280" spans="1:8" ht="12.75" hidden="1">
      <c r="A280" s="90" t="s">
        <v>289</v>
      </c>
      <c r="B280" s="91" t="s">
        <v>331</v>
      </c>
      <c r="C280" s="91" t="s">
        <v>332</v>
      </c>
      <c r="D280" s="81" t="s">
        <v>94</v>
      </c>
      <c r="E280" s="81">
        <v>1</v>
      </c>
      <c r="F280" s="81" t="s">
        <v>533</v>
      </c>
      <c r="G280" s="92">
        <v>16</v>
      </c>
      <c r="H280" s="92">
        <v>16</v>
      </c>
    </row>
    <row r="281" spans="1:8" ht="12.75" hidden="1">
      <c r="A281" s="90" t="s">
        <v>289</v>
      </c>
      <c r="B281" s="91" t="s">
        <v>333</v>
      </c>
      <c r="C281" s="91" t="s">
        <v>334</v>
      </c>
      <c r="D281" s="81"/>
      <c r="E281" s="81"/>
      <c r="F281" s="81"/>
      <c r="G281" s="92">
        <v>8</v>
      </c>
      <c r="H281" s="92">
        <v>8</v>
      </c>
    </row>
    <row r="282" spans="1:8" ht="12.75" hidden="1">
      <c r="A282" s="90" t="s">
        <v>289</v>
      </c>
      <c r="B282" s="91" t="s">
        <v>335</v>
      </c>
      <c r="C282" s="91" t="s">
        <v>293</v>
      </c>
      <c r="D282" s="81"/>
      <c r="E282" s="81"/>
      <c r="F282" s="81"/>
      <c r="G282" s="92">
        <v>2</v>
      </c>
      <c r="H282" s="92">
        <v>1</v>
      </c>
    </row>
    <row r="283" spans="1:8" ht="12.75" hidden="1">
      <c r="A283" s="90" t="s">
        <v>289</v>
      </c>
      <c r="B283" s="91" t="s">
        <v>336</v>
      </c>
      <c r="C283" s="91" t="s">
        <v>337</v>
      </c>
      <c r="D283" s="81" t="s">
        <v>90</v>
      </c>
      <c r="E283" s="81"/>
      <c r="F283" s="81"/>
      <c r="G283" s="92">
        <v>16</v>
      </c>
      <c r="H283" s="92">
        <v>16</v>
      </c>
    </row>
    <row r="284" spans="1:8" ht="12.75" hidden="1">
      <c r="A284" s="90" t="s">
        <v>289</v>
      </c>
      <c r="B284" s="94" t="s">
        <v>338</v>
      </c>
      <c r="C284" s="94" t="s">
        <v>337</v>
      </c>
      <c r="D284" s="81"/>
      <c r="E284" s="81"/>
      <c r="F284" s="81"/>
      <c r="G284" s="95">
        <v>8</v>
      </c>
      <c r="H284" s="95">
        <v>8</v>
      </c>
    </row>
    <row r="285" spans="1:8" ht="12.75" hidden="1">
      <c r="A285" s="90" t="s">
        <v>289</v>
      </c>
      <c r="B285" s="91" t="s">
        <v>339</v>
      </c>
      <c r="C285" s="91" t="s">
        <v>301</v>
      </c>
      <c r="D285" s="81" t="s">
        <v>87</v>
      </c>
      <c r="E285" s="81">
        <v>2</v>
      </c>
      <c r="F285" s="81" t="s">
        <v>533</v>
      </c>
      <c r="G285" s="92">
        <v>16</v>
      </c>
      <c r="H285" s="92">
        <v>16</v>
      </c>
    </row>
    <row r="286" spans="1:8" ht="12.75" hidden="1">
      <c r="A286" s="90" t="s">
        <v>289</v>
      </c>
      <c r="B286" s="91" t="s">
        <v>340</v>
      </c>
      <c r="C286" s="91" t="s">
        <v>293</v>
      </c>
      <c r="D286" s="81"/>
      <c r="E286" s="81"/>
      <c r="F286" s="81" t="s">
        <v>533</v>
      </c>
      <c r="G286" s="92">
        <v>8</v>
      </c>
      <c r="H286" s="92">
        <v>8</v>
      </c>
    </row>
    <row r="287" spans="1:8" ht="12.75" hidden="1">
      <c r="A287" s="90" t="s">
        <v>289</v>
      </c>
      <c r="B287" s="91" t="s">
        <v>612</v>
      </c>
      <c r="C287" s="91" t="s">
        <v>301</v>
      </c>
      <c r="D287" s="81" t="s">
        <v>90</v>
      </c>
      <c r="E287" s="81"/>
      <c r="F287" s="81"/>
      <c r="G287" s="92">
        <v>8</v>
      </c>
      <c r="H287" s="92">
        <v>8</v>
      </c>
    </row>
    <row r="288" spans="1:8" ht="12.75" hidden="1">
      <c r="A288" s="90" t="s">
        <v>289</v>
      </c>
      <c r="B288" s="91" t="s">
        <v>341</v>
      </c>
      <c r="C288" s="91" t="s">
        <v>342</v>
      </c>
      <c r="D288" s="81" t="s">
        <v>87</v>
      </c>
      <c r="E288" s="81">
        <v>2</v>
      </c>
      <c r="F288" s="81" t="s">
        <v>533</v>
      </c>
      <c r="G288" s="92">
        <v>16</v>
      </c>
      <c r="H288" s="174">
        <v>16</v>
      </c>
    </row>
    <row r="289" spans="1:8" ht="12.75" hidden="1">
      <c r="A289" s="90" t="s">
        <v>289</v>
      </c>
      <c r="B289" s="91" t="s">
        <v>343</v>
      </c>
      <c r="C289" s="91" t="s">
        <v>344</v>
      </c>
      <c r="D289" s="81" t="s">
        <v>87</v>
      </c>
      <c r="E289" s="81">
        <v>2</v>
      </c>
      <c r="F289" s="81" t="s">
        <v>533</v>
      </c>
      <c r="G289" s="92">
        <v>16</v>
      </c>
      <c r="H289" s="92">
        <v>16</v>
      </c>
    </row>
    <row r="290" spans="1:8" ht="12.75" hidden="1">
      <c r="A290" s="90" t="s">
        <v>289</v>
      </c>
      <c r="B290" s="91" t="s">
        <v>345</v>
      </c>
      <c r="C290" s="91" t="s">
        <v>293</v>
      </c>
      <c r="D290" s="81" t="s">
        <v>90</v>
      </c>
      <c r="E290" s="81"/>
      <c r="F290" s="81"/>
      <c r="G290" s="92">
        <v>1</v>
      </c>
      <c r="H290" s="92">
        <v>1</v>
      </c>
    </row>
    <row r="291" spans="1:8" ht="12.75" hidden="1">
      <c r="A291" s="90" t="s">
        <v>289</v>
      </c>
      <c r="B291" s="91" t="s">
        <v>346</v>
      </c>
      <c r="C291" s="91" t="s">
        <v>309</v>
      </c>
      <c r="D291" s="81"/>
      <c r="E291" s="81"/>
      <c r="F291" s="81"/>
      <c r="G291" s="92">
        <v>4</v>
      </c>
      <c r="H291" s="92">
        <v>4</v>
      </c>
    </row>
    <row r="292" spans="1:8" ht="12.75" hidden="1">
      <c r="A292" s="90" t="s">
        <v>289</v>
      </c>
      <c r="B292" s="91" t="s">
        <v>347</v>
      </c>
      <c r="C292" s="91" t="s">
        <v>293</v>
      </c>
      <c r="D292" s="81" t="s">
        <v>87</v>
      </c>
      <c r="E292" s="81">
        <v>4</v>
      </c>
      <c r="F292" s="81"/>
      <c r="G292" s="92">
        <v>16</v>
      </c>
      <c r="H292" s="92">
        <v>16</v>
      </c>
    </row>
    <row r="293" spans="1:8" ht="12.75" hidden="1">
      <c r="A293" s="90" t="s">
        <v>289</v>
      </c>
      <c r="B293" s="91" t="s">
        <v>348</v>
      </c>
      <c r="C293" s="91" t="s">
        <v>349</v>
      </c>
      <c r="D293" s="81" t="s">
        <v>90</v>
      </c>
      <c r="E293" s="81"/>
      <c r="F293" s="81"/>
      <c r="G293" s="92">
        <v>16</v>
      </c>
      <c r="H293" s="92">
        <v>16</v>
      </c>
    </row>
    <row r="294" spans="1:8" ht="12.75" hidden="1">
      <c r="A294" s="90" t="s">
        <v>289</v>
      </c>
      <c r="B294" s="91" t="s">
        <v>584</v>
      </c>
      <c r="C294" s="91"/>
      <c r="D294" s="81"/>
      <c r="E294" s="81"/>
      <c r="F294" s="81"/>
      <c r="G294" s="92">
        <v>16</v>
      </c>
      <c r="H294" s="92">
        <v>16</v>
      </c>
    </row>
    <row r="295" spans="1:8" ht="12.75" hidden="1">
      <c r="A295" s="90" t="s">
        <v>289</v>
      </c>
      <c r="B295" s="91" t="s">
        <v>350</v>
      </c>
      <c r="C295" s="91" t="s">
        <v>351</v>
      </c>
      <c r="D295" s="81" t="s">
        <v>94</v>
      </c>
      <c r="E295" s="81">
        <v>3</v>
      </c>
      <c r="F295" s="81"/>
      <c r="G295" s="92">
        <v>1</v>
      </c>
      <c r="H295" s="92">
        <v>1</v>
      </c>
    </row>
    <row r="296" spans="1:8" ht="12.75" hidden="1">
      <c r="A296" s="90" t="s">
        <v>289</v>
      </c>
      <c r="B296" s="91" t="s">
        <v>352</v>
      </c>
      <c r="C296" s="91" t="s">
        <v>353</v>
      </c>
      <c r="D296" s="81"/>
      <c r="E296" s="81"/>
      <c r="F296" s="81"/>
      <c r="G296" s="92">
        <v>2</v>
      </c>
      <c r="H296" s="92">
        <v>2</v>
      </c>
    </row>
    <row r="297" spans="1:8" ht="12.75" hidden="1">
      <c r="A297" s="90" t="s">
        <v>289</v>
      </c>
      <c r="B297" s="91" t="s">
        <v>354</v>
      </c>
      <c r="C297" s="91" t="s">
        <v>259</v>
      </c>
      <c r="D297" s="81"/>
      <c r="E297" s="81"/>
      <c r="F297" s="81"/>
      <c r="G297" s="92">
        <v>2</v>
      </c>
      <c r="H297" s="92">
        <v>2</v>
      </c>
    </row>
    <row r="298" spans="1:8" ht="12.75" hidden="1">
      <c r="A298" s="90" t="s">
        <v>289</v>
      </c>
      <c r="B298" s="93" t="s">
        <v>355</v>
      </c>
      <c r="C298" s="93" t="s">
        <v>157</v>
      </c>
      <c r="D298" s="81"/>
      <c r="E298" s="81"/>
      <c r="F298" s="81"/>
      <c r="G298" s="92">
        <v>1</v>
      </c>
      <c r="H298" s="92">
        <v>1</v>
      </c>
    </row>
    <row r="299" spans="1:8" ht="12.75" hidden="1">
      <c r="A299" s="90" t="s">
        <v>289</v>
      </c>
      <c r="B299" s="93" t="s">
        <v>356</v>
      </c>
      <c r="C299" s="93" t="s">
        <v>293</v>
      </c>
      <c r="D299" s="81"/>
      <c r="E299" s="81"/>
      <c r="F299" s="81"/>
      <c r="G299" s="92">
        <v>4</v>
      </c>
      <c r="H299" s="92">
        <v>4</v>
      </c>
    </row>
    <row r="300" spans="1:8" ht="12.75" hidden="1">
      <c r="A300" s="90" t="s">
        <v>289</v>
      </c>
      <c r="B300" s="93" t="s">
        <v>357</v>
      </c>
      <c r="C300" s="93" t="s">
        <v>301</v>
      </c>
      <c r="D300" s="81" t="s">
        <v>94</v>
      </c>
      <c r="E300" s="81">
        <v>2</v>
      </c>
      <c r="F300" s="81"/>
      <c r="G300" s="92">
        <v>16</v>
      </c>
      <c r="H300" s="92">
        <v>16</v>
      </c>
    </row>
    <row r="301" spans="1:8" ht="12.75" hidden="1">
      <c r="A301" s="90" t="s">
        <v>289</v>
      </c>
      <c r="B301" s="80" t="s">
        <v>358</v>
      </c>
      <c r="C301" s="80" t="s">
        <v>359</v>
      </c>
      <c r="D301" s="81"/>
      <c r="E301" s="81"/>
      <c r="F301" s="81"/>
      <c r="G301" s="92">
        <v>1</v>
      </c>
      <c r="H301" s="92">
        <v>1</v>
      </c>
    </row>
    <row r="302" spans="1:8" ht="12.75" hidden="1">
      <c r="A302" s="90" t="s">
        <v>289</v>
      </c>
      <c r="B302" s="93" t="s">
        <v>360</v>
      </c>
      <c r="C302" s="93" t="s">
        <v>297</v>
      </c>
      <c r="D302" s="81" t="s">
        <v>87</v>
      </c>
      <c r="E302" s="81">
        <v>4</v>
      </c>
      <c r="F302" s="81"/>
      <c r="G302" s="92">
        <v>8</v>
      </c>
      <c r="H302" s="92">
        <v>8</v>
      </c>
    </row>
    <row r="303" spans="1:8" ht="12.75" hidden="1">
      <c r="A303" s="90" t="s">
        <v>289</v>
      </c>
      <c r="B303" s="93" t="s">
        <v>361</v>
      </c>
      <c r="C303" s="93" t="s">
        <v>362</v>
      </c>
      <c r="D303" s="81" t="s">
        <v>87</v>
      </c>
      <c r="E303" s="81">
        <v>4</v>
      </c>
      <c r="F303" s="81"/>
      <c r="G303" s="92">
        <v>2</v>
      </c>
      <c r="H303" s="92">
        <v>2</v>
      </c>
    </row>
    <row r="304" spans="1:8" ht="12.75" hidden="1">
      <c r="A304" s="90" t="s">
        <v>289</v>
      </c>
      <c r="B304" s="93" t="s">
        <v>363</v>
      </c>
      <c r="C304" s="93" t="s">
        <v>364</v>
      </c>
      <c r="D304" s="81"/>
      <c r="E304" s="81"/>
      <c r="F304" s="81"/>
      <c r="G304" s="92">
        <v>1</v>
      </c>
      <c r="H304" s="92">
        <v>1</v>
      </c>
    </row>
    <row r="305" spans="1:8" ht="12.75" customHeight="1" hidden="1">
      <c r="A305" s="90" t="s">
        <v>289</v>
      </c>
      <c r="B305" s="93" t="s">
        <v>585</v>
      </c>
      <c r="C305" s="91"/>
      <c r="D305" s="81"/>
      <c r="E305" s="81"/>
      <c r="F305" s="81"/>
      <c r="G305" s="92">
        <v>2</v>
      </c>
      <c r="H305" s="92">
        <v>2</v>
      </c>
    </row>
    <row r="306" spans="1:8" ht="12.75" customHeight="1" hidden="1">
      <c r="A306" s="90" t="s">
        <v>289</v>
      </c>
      <c r="B306" s="93" t="s">
        <v>365</v>
      </c>
      <c r="C306" s="93" t="s">
        <v>366</v>
      </c>
      <c r="D306" s="81" t="s">
        <v>122</v>
      </c>
      <c r="E306" s="81">
        <v>2</v>
      </c>
      <c r="F306" s="81"/>
      <c r="G306" s="92">
        <v>8</v>
      </c>
      <c r="H306" s="92">
        <v>8</v>
      </c>
    </row>
    <row r="307" spans="1:8" ht="12.75" hidden="1">
      <c r="A307" s="90" t="s">
        <v>289</v>
      </c>
      <c r="B307" s="93" t="s">
        <v>367</v>
      </c>
      <c r="C307" s="93" t="s">
        <v>368</v>
      </c>
      <c r="D307" s="81" t="s">
        <v>94</v>
      </c>
      <c r="E307" s="81">
        <v>2</v>
      </c>
      <c r="F307" s="81"/>
      <c r="G307" s="92">
        <v>8</v>
      </c>
      <c r="H307" s="92">
        <v>8</v>
      </c>
    </row>
    <row r="308" spans="1:8" ht="12.75" hidden="1">
      <c r="A308" s="90" t="s">
        <v>289</v>
      </c>
      <c r="B308" s="93" t="s">
        <v>586</v>
      </c>
      <c r="C308" s="93"/>
      <c r="D308" s="81"/>
      <c r="E308" s="81"/>
      <c r="F308" s="81"/>
      <c r="G308" s="92">
        <v>2</v>
      </c>
      <c r="H308" s="92">
        <v>2</v>
      </c>
    </row>
    <row r="309" spans="1:8" ht="12.75" hidden="1">
      <c r="A309" s="90" t="s">
        <v>289</v>
      </c>
      <c r="B309" s="93" t="s">
        <v>369</v>
      </c>
      <c r="C309" s="93" t="s">
        <v>370</v>
      </c>
      <c r="D309" s="81" t="s">
        <v>587</v>
      </c>
      <c r="E309" s="81"/>
      <c r="F309" s="81" t="s">
        <v>533</v>
      </c>
      <c r="G309" s="92">
        <v>16</v>
      </c>
      <c r="H309" s="92">
        <v>16</v>
      </c>
    </row>
    <row r="310" spans="1:8" ht="12.75" hidden="1">
      <c r="A310" s="90" t="s">
        <v>289</v>
      </c>
      <c r="B310" s="80" t="s">
        <v>371</v>
      </c>
      <c r="C310" s="80" t="s">
        <v>297</v>
      </c>
      <c r="D310" s="81" t="s">
        <v>90</v>
      </c>
      <c r="E310" s="81"/>
      <c r="F310" s="81"/>
      <c r="G310" s="96">
        <v>4</v>
      </c>
      <c r="H310" s="96">
        <v>4</v>
      </c>
    </row>
    <row r="311" spans="1:8" ht="12.75" hidden="1">
      <c r="A311" s="90" t="s">
        <v>289</v>
      </c>
      <c r="B311" s="80" t="s">
        <v>372</v>
      </c>
      <c r="C311" s="80" t="s">
        <v>297</v>
      </c>
      <c r="D311" s="81"/>
      <c r="E311" s="81"/>
      <c r="F311" s="81"/>
      <c r="G311" s="96">
        <v>8</v>
      </c>
      <c r="H311" s="96">
        <v>8</v>
      </c>
    </row>
    <row r="312" spans="1:8" ht="12.75" hidden="1">
      <c r="A312" s="90" t="s">
        <v>289</v>
      </c>
      <c r="B312" s="80" t="s">
        <v>373</v>
      </c>
      <c r="C312" s="80" t="s">
        <v>297</v>
      </c>
      <c r="D312" s="81" t="s">
        <v>90</v>
      </c>
      <c r="E312" s="81"/>
      <c r="F312" s="81"/>
      <c r="G312" s="96">
        <v>1</v>
      </c>
      <c r="H312" s="96">
        <v>1</v>
      </c>
    </row>
    <row r="313" spans="1:8" ht="12.75" hidden="1">
      <c r="A313" s="90" t="s">
        <v>289</v>
      </c>
      <c r="B313" s="80" t="s">
        <v>374</v>
      </c>
      <c r="C313" s="80" t="s">
        <v>359</v>
      </c>
      <c r="D313" s="81"/>
      <c r="E313" s="81"/>
      <c r="F313" s="81"/>
      <c r="G313" s="96">
        <v>2</v>
      </c>
      <c r="H313" s="96">
        <v>2</v>
      </c>
    </row>
    <row r="314" spans="1:8" ht="12.75" hidden="1">
      <c r="A314" s="90" t="s">
        <v>289</v>
      </c>
      <c r="B314" s="80" t="s">
        <v>375</v>
      </c>
      <c r="C314" s="80" t="s">
        <v>376</v>
      </c>
      <c r="D314" s="81"/>
      <c r="E314" s="81"/>
      <c r="F314" s="81"/>
      <c r="G314" s="92">
        <v>1</v>
      </c>
      <c r="H314" s="92">
        <v>1</v>
      </c>
    </row>
    <row r="315" spans="1:8" ht="12.75" hidden="1">
      <c r="A315" s="90" t="s">
        <v>289</v>
      </c>
      <c r="B315" s="93" t="s">
        <v>377</v>
      </c>
      <c r="C315" s="93" t="s">
        <v>378</v>
      </c>
      <c r="D315" s="81" t="s">
        <v>87</v>
      </c>
      <c r="E315" s="81">
        <v>4</v>
      </c>
      <c r="F315" s="81" t="s">
        <v>533</v>
      </c>
      <c r="G315" s="92">
        <v>8</v>
      </c>
      <c r="H315" s="92">
        <v>8</v>
      </c>
    </row>
    <row r="316" spans="1:8" ht="12.75" hidden="1">
      <c r="A316" s="90" t="s">
        <v>289</v>
      </c>
      <c r="B316" s="93" t="s">
        <v>379</v>
      </c>
      <c r="C316" s="93" t="s">
        <v>359</v>
      </c>
      <c r="D316" s="81"/>
      <c r="E316" s="81"/>
      <c r="F316" s="81"/>
      <c r="G316" s="92">
        <v>4</v>
      </c>
      <c r="H316" s="92">
        <v>4</v>
      </c>
    </row>
    <row r="317" spans="1:8" ht="12.75" hidden="1">
      <c r="A317" s="90" t="s">
        <v>289</v>
      </c>
      <c r="B317" s="93" t="s">
        <v>380</v>
      </c>
      <c r="C317" s="93" t="s">
        <v>297</v>
      </c>
      <c r="D317" s="81"/>
      <c r="E317" s="81"/>
      <c r="F317" s="81"/>
      <c r="G317" s="92">
        <v>1</v>
      </c>
      <c r="H317" s="92">
        <v>1</v>
      </c>
    </row>
    <row r="318" spans="1:8" ht="12.75" hidden="1">
      <c r="A318" s="90" t="s">
        <v>289</v>
      </c>
      <c r="B318" s="93" t="s">
        <v>381</v>
      </c>
      <c r="C318" s="93" t="s">
        <v>75</v>
      </c>
      <c r="D318" s="81"/>
      <c r="E318" s="81"/>
      <c r="F318" s="81"/>
      <c r="G318" s="92">
        <v>1</v>
      </c>
      <c r="H318" s="92">
        <v>1</v>
      </c>
    </row>
    <row r="319" spans="1:8" ht="12.75" hidden="1">
      <c r="A319" s="90" t="s">
        <v>289</v>
      </c>
      <c r="B319" s="93" t="s">
        <v>382</v>
      </c>
      <c r="C319" s="93" t="s">
        <v>297</v>
      </c>
      <c r="D319" s="81"/>
      <c r="E319" s="81"/>
      <c r="F319" s="81"/>
      <c r="G319" s="92">
        <v>1</v>
      </c>
      <c r="H319" s="92">
        <v>1</v>
      </c>
    </row>
    <row r="320" spans="1:8" ht="12.75" hidden="1">
      <c r="A320" s="90" t="s">
        <v>289</v>
      </c>
      <c r="B320" s="93" t="s">
        <v>383</v>
      </c>
      <c r="C320" s="93" t="s">
        <v>384</v>
      </c>
      <c r="D320" s="81"/>
      <c r="E320" s="81"/>
      <c r="F320" s="81"/>
      <c r="G320" s="92">
        <v>8</v>
      </c>
      <c r="H320" s="92">
        <v>8</v>
      </c>
    </row>
    <row r="321" spans="1:8" ht="12.75" hidden="1">
      <c r="A321" s="90" t="s">
        <v>289</v>
      </c>
      <c r="B321" s="93" t="s">
        <v>385</v>
      </c>
      <c r="C321" s="93" t="s">
        <v>384</v>
      </c>
      <c r="D321" s="81" t="s">
        <v>122</v>
      </c>
      <c r="E321" s="81">
        <v>2</v>
      </c>
      <c r="F321" s="81"/>
      <c r="G321" s="92">
        <v>8</v>
      </c>
      <c r="H321" s="92">
        <v>8</v>
      </c>
    </row>
    <row r="322" spans="1:8" ht="12.75" hidden="1">
      <c r="A322" s="90" t="s">
        <v>289</v>
      </c>
      <c r="B322" s="93" t="s">
        <v>588</v>
      </c>
      <c r="C322" s="93"/>
      <c r="D322" s="81"/>
      <c r="E322" s="81"/>
      <c r="F322" s="81"/>
      <c r="G322" s="92">
        <v>4</v>
      </c>
      <c r="H322" s="92">
        <v>8</v>
      </c>
    </row>
    <row r="323" spans="1:8" ht="12.75" hidden="1">
      <c r="A323" s="90" t="s">
        <v>289</v>
      </c>
      <c r="B323" s="93" t="s">
        <v>386</v>
      </c>
      <c r="C323" s="93" t="s">
        <v>387</v>
      </c>
      <c r="D323" s="81" t="s">
        <v>90</v>
      </c>
      <c r="E323" s="81"/>
      <c r="F323" s="81"/>
      <c r="G323" s="92">
        <v>2</v>
      </c>
      <c r="H323" s="92">
        <v>2</v>
      </c>
    </row>
    <row r="324" spans="1:8" ht="12.75" hidden="1">
      <c r="A324" s="90" t="s">
        <v>289</v>
      </c>
      <c r="B324" s="93" t="s">
        <v>589</v>
      </c>
      <c r="C324" s="93"/>
      <c r="D324" s="81"/>
      <c r="E324" s="81"/>
      <c r="F324" s="81"/>
      <c r="G324" s="92">
        <v>2</v>
      </c>
      <c r="H324" s="92">
        <v>2</v>
      </c>
    </row>
    <row r="325" spans="1:8" ht="12.75" hidden="1">
      <c r="A325" s="90" t="s">
        <v>289</v>
      </c>
      <c r="B325" s="93" t="s">
        <v>388</v>
      </c>
      <c r="C325" s="93" t="s">
        <v>304</v>
      </c>
      <c r="D325" s="81"/>
      <c r="E325" s="81"/>
      <c r="F325" s="81"/>
      <c r="G325" s="92">
        <v>2</v>
      </c>
      <c r="H325" s="92">
        <v>2</v>
      </c>
    </row>
    <row r="326" spans="1:8" ht="12.75" hidden="1">
      <c r="A326" s="90" t="s">
        <v>289</v>
      </c>
      <c r="B326" s="93" t="s">
        <v>389</v>
      </c>
      <c r="C326" s="93" t="s">
        <v>390</v>
      </c>
      <c r="D326" s="81"/>
      <c r="E326" s="81"/>
      <c r="F326" s="81"/>
      <c r="G326" s="92">
        <v>1</v>
      </c>
      <c r="H326" s="92">
        <v>1</v>
      </c>
    </row>
    <row r="327" spans="1:8" ht="12.75" hidden="1">
      <c r="A327" s="90" t="s">
        <v>289</v>
      </c>
      <c r="B327" s="93" t="s">
        <v>391</v>
      </c>
      <c r="C327" s="93" t="s">
        <v>392</v>
      </c>
      <c r="D327" s="81" t="s">
        <v>90</v>
      </c>
      <c r="E327" s="81"/>
      <c r="F327" s="81" t="s">
        <v>533</v>
      </c>
      <c r="G327" s="92">
        <v>4</v>
      </c>
      <c r="H327" s="92">
        <v>4</v>
      </c>
    </row>
    <row r="328" spans="1:8" ht="12.75" hidden="1">
      <c r="A328" s="90" t="s">
        <v>289</v>
      </c>
      <c r="B328" s="93" t="s">
        <v>393</v>
      </c>
      <c r="C328" s="93" t="s">
        <v>370</v>
      </c>
      <c r="D328" s="81" t="s">
        <v>90</v>
      </c>
      <c r="E328" s="81">
        <v>4</v>
      </c>
      <c r="F328" s="81" t="s">
        <v>533</v>
      </c>
      <c r="G328" s="92">
        <v>4</v>
      </c>
      <c r="H328" s="92">
        <v>4</v>
      </c>
    </row>
    <row r="329" spans="1:8" ht="12.75" hidden="1">
      <c r="A329" s="90" t="s">
        <v>289</v>
      </c>
      <c r="B329" s="93" t="s">
        <v>394</v>
      </c>
      <c r="C329" s="93" t="s">
        <v>395</v>
      </c>
      <c r="D329" s="81" t="s">
        <v>90</v>
      </c>
      <c r="E329" s="81">
        <v>4</v>
      </c>
      <c r="F329" s="81"/>
      <c r="G329" s="92">
        <v>4</v>
      </c>
      <c r="H329" s="92">
        <v>4</v>
      </c>
    </row>
    <row r="330" spans="1:8" ht="12.75" hidden="1">
      <c r="A330" s="90" t="s">
        <v>289</v>
      </c>
      <c r="B330" s="93" t="s">
        <v>396</v>
      </c>
      <c r="C330" s="93" t="s">
        <v>334</v>
      </c>
      <c r="D330" s="81" t="s">
        <v>90</v>
      </c>
      <c r="E330" s="81"/>
      <c r="F330" s="81"/>
      <c r="G330" s="92">
        <v>8</v>
      </c>
      <c r="H330" s="92">
        <v>8</v>
      </c>
    </row>
    <row r="331" spans="1:8" ht="12.75" hidden="1">
      <c r="A331" s="90" t="s">
        <v>289</v>
      </c>
      <c r="B331" s="93" t="s">
        <v>397</v>
      </c>
      <c r="C331" s="93" t="s">
        <v>398</v>
      </c>
      <c r="D331" s="81" t="s">
        <v>90</v>
      </c>
      <c r="E331" s="81"/>
      <c r="F331" s="81"/>
      <c r="G331" s="86">
        <v>8</v>
      </c>
      <c r="H331" s="86">
        <v>8</v>
      </c>
    </row>
    <row r="332" spans="1:8" ht="12.75" hidden="1">
      <c r="A332" s="90" t="s">
        <v>289</v>
      </c>
      <c r="B332" s="93" t="s">
        <v>399</v>
      </c>
      <c r="C332" s="93" t="s">
        <v>398</v>
      </c>
      <c r="D332" s="81"/>
      <c r="E332" s="81"/>
      <c r="F332" s="81"/>
      <c r="G332" s="86">
        <v>4</v>
      </c>
      <c r="H332" s="86">
        <v>4</v>
      </c>
    </row>
    <row r="333" spans="1:8" ht="12.75" hidden="1">
      <c r="A333" s="90" t="s">
        <v>289</v>
      </c>
      <c r="B333" s="80" t="s">
        <v>400</v>
      </c>
      <c r="C333" s="80" t="s">
        <v>401</v>
      </c>
      <c r="D333" s="81" t="s">
        <v>402</v>
      </c>
      <c r="E333" s="81"/>
      <c r="F333" s="81"/>
      <c r="G333" s="86">
        <v>16</v>
      </c>
      <c r="H333" s="86">
        <v>16</v>
      </c>
    </row>
    <row r="334" spans="1:8" ht="12.75" hidden="1">
      <c r="A334" s="90" t="s">
        <v>289</v>
      </c>
      <c r="B334" s="93" t="s">
        <v>590</v>
      </c>
      <c r="C334" s="93"/>
      <c r="D334" s="81"/>
      <c r="E334" s="81"/>
      <c r="F334" s="81"/>
      <c r="G334" s="92">
        <v>16</v>
      </c>
      <c r="H334" s="92">
        <v>16</v>
      </c>
    </row>
    <row r="335" spans="1:8" ht="12.75" hidden="1">
      <c r="A335" s="90" t="s">
        <v>289</v>
      </c>
      <c r="B335" s="93" t="s">
        <v>403</v>
      </c>
      <c r="C335" s="93" t="s">
        <v>147</v>
      </c>
      <c r="D335" s="81" t="s">
        <v>87</v>
      </c>
      <c r="E335" s="81">
        <v>4</v>
      </c>
      <c r="F335" s="81"/>
      <c r="G335" s="92">
        <v>2</v>
      </c>
      <c r="H335" s="92">
        <v>2</v>
      </c>
    </row>
    <row r="336" spans="1:8" ht="12.75" hidden="1">
      <c r="A336" s="90" t="s">
        <v>289</v>
      </c>
      <c r="B336" s="93" t="s">
        <v>404</v>
      </c>
      <c r="C336" s="93" t="s">
        <v>405</v>
      </c>
      <c r="D336" s="81"/>
      <c r="E336" s="81"/>
      <c r="F336" s="81"/>
      <c r="G336" s="92">
        <v>2</v>
      </c>
      <c r="H336" s="92">
        <v>2</v>
      </c>
    </row>
    <row r="337" spans="1:8" ht="12.75" hidden="1">
      <c r="A337" s="90" t="s">
        <v>289</v>
      </c>
      <c r="B337" s="93" t="s">
        <v>406</v>
      </c>
      <c r="C337" s="93" t="s">
        <v>407</v>
      </c>
      <c r="D337" s="81" t="s">
        <v>122</v>
      </c>
      <c r="E337" s="81">
        <v>2</v>
      </c>
      <c r="F337" s="81"/>
      <c r="G337" s="92">
        <v>4</v>
      </c>
      <c r="H337" s="92">
        <v>4</v>
      </c>
    </row>
    <row r="338" spans="1:8" ht="12.75" hidden="1">
      <c r="A338" s="90" t="s">
        <v>289</v>
      </c>
      <c r="B338" s="80" t="s">
        <v>408</v>
      </c>
      <c r="C338" s="80" t="s">
        <v>293</v>
      </c>
      <c r="D338" s="81" t="s">
        <v>90</v>
      </c>
      <c r="E338" s="81"/>
      <c r="F338" s="81"/>
      <c r="G338" s="92">
        <v>16</v>
      </c>
      <c r="H338" s="92">
        <v>16</v>
      </c>
    </row>
    <row r="339" spans="1:8" ht="12.75" hidden="1">
      <c r="A339" s="90" t="s">
        <v>289</v>
      </c>
      <c r="B339" s="93" t="s">
        <v>409</v>
      </c>
      <c r="C339" s="93" t="s">
        <v>330</v>
      </c>
      <c r="D339" s="81"/>
      <c r="E339" s="81"/>
      <c r="F339" s="81"/>
      <c r="G339" s="92">
        <v>2</v>
      </c>
      <c r="H339" s="92">
        <v>2</v>
      </c>
    </row>
    <row r="340" spans="1:8" ht="12.75" hidden="1">
      <c r="A340" s="90" t="s">
        <v>289</v>
      </c>
      <c r="B340" s="93" t="s">
        <v>410</v>
      </c>
      <c r="C340" s="93" t="s">
        <v>411</v>
      </c>
      <c r="D340" s="81" t="s">
        <v>87</v>
      </c>
      <c r="E340" s="81">
        <v>4</v>
      </c>
      <c r="F340" s="81"/>
      <c r="G340" s="92">
        <v>2</v>
      </c>
      <c r="H340" s="92">
        <v>2</v>
      </c>
    </row>
    <row r="341" spans="1:8" ht="12.75" hidden="1">
      <c r="A341" s="90" t="s">
        <v>289</v>
      </c>
      <c r="B341" s="93" t="s">
        <v>412</v>
      </c>
      <c r="C341" s="93" t="s">
        <v>216</v>
      </c>
      <c r="D341" s="81"/>
      <c r="E341" s="81"/>
      <c r="F341" s="81"/>
      <c r="G341" s="92">
        <v>1</v>
      </c>
      <c r="H341" s="92">
        <v>1</v>
      </c>
    </row>
    <row r="342" spans="1:8" ht="12.75" hidden="1">
      <c r="A342" s="90" t="s">
        <v>289</v>
      </c>
      <c r="B342" s="93" t="s">
        <v>591</v>
      </c>
      <c r="C342" s="93"/>
      <c r="D342" s="81"/>
      <c r="E342" s="81"/>
      <c r="F342" s="81"/>
      <c r="G342" s="92">
        <v>2</v>
      </c>
      <c r="H342" s="92">
        <v>2</v>
      </c>
    </row>
    <row r="343" spans="1:8" ht="12.75" hidden="1">
      <c r="A343" s="90" t="s">
        <v>289</v>
      </c>
      <c r="B343" s="93" t="s">
        <v>413</v>
      </c>
      <c r="C343" s="93" t="s">
        <v>414</v>
      </c>
      <c r="D343" s="81" t="s">
        <v>90</v>
      </c>
      <c r="E343" s="81"/>
      <c r="F343" s="81"/>
      <c r="G343" s="92">
        <v>16</v>
      </c>
      <c r="H343" s="92">
        <v>16</v>
      </c>
    </row>
    <row r="344" spans="1:8" ht="12.75" hidden="1">
      <c r="A344" s="90" t="s">
        <v>289</v>
      </c>
      <c r="B344" s="93" t="s">
        <v>415</v>
      </c>
      <c r="C344" s="93" t="s">
        <v>317</v>
      </c>
      <c r="D344" s="81" t="s">
        <v>94</v>
      </c>
      <c r="E344" s="81">
        <v>2</v>
      </c>
      <c r="F344" s="81"/>
      <c r="G344" s="92">
        <v>8</v>
      </c>
      <c r="H344" s="92">
        <v>8</v>
      </c>
    </row>
    <row r="345" spans="1:8" ht="12.75" hidden="1">
      <c r="A345" s="90" t="s">
        <v>289</v>
      </c>
      <c r="B345" s="93" t="s">
        <v>416</v>
      </c>
      <c r="C345" s="93" t="s">
        <v>157</v>
      </c>
      <c r="D345" s="81"/>
      <c r="E345" s="81"/>
      <c r="F345" s="81"/>
      <c r="G345" s="92">
        <v>4</v>
      </c>
      <c r="H345" s="92">
        <v>4</v>
      </c>
    </row>
    <row r="346" spans="1:8" ht="12.75" hidden="1">
      <c r="A346" s="90" t="s">
        <v>289</v>
      </c>
      <c r="B346" s="89" t="s">
        <v>417</v>
      </c>
      <c r="C346" s="89" t="s">
        <v>414</v>
      </c>
      <c r="D346" s="81" t="s">
        <v>90</v>
      </c>
      <c r="E346" s="81"/>
      <c r="F346" s="81"/>
      <c r="G346" s="92">
        <v>16</v>
      </c>
      <c r="H346" s="174">
        <v>16</v>
      </c>
    </row>
    <row r="347" spans="1:8" ht="12.75" hidden="1">
      <c r="A347" s="90" t="s">
        <v>289</v>
      </c>
      <c r="B347" s="89" t="s">
        <v>592</v>
      </c>
      <c r="C347" s="89"/>
      <c r="D347" s="81"/>
      <c r="E347" s="81"/>
      <c r="F347" s="81"/>
      <c r="G347" s="92">
        <v>8</v>
      </c>
      <c r="H347" s="92">
        <v>4</v>
      </c>
    </row>
    <row r="348" spans="1:8" ht="12.75" hidden="1">
      <c r="A348" s="90" t="s">
        <v>289</v>
      </c>
      <c r="B348" s="89" t="s">
        <v>418</v>
      </c>
      <c r="C348" s="89" t="s">
        <v>334</v>
      </c>
      <c r="D348" s="81"/>
      <c r="E348" s="81"/>
      <c r="F348" s="81"/>
      <c r="G348" s="92">
        <v>4</v>
      </c>
      <c r="H348" s="174">
        <v>4</v>
      </c>
    </row>
    <row r="349" spans="1:8" ht="12.75" hidden="1">
      <c r="A349" s="90" t="s">
        <v>289</v>
      </c>
      <c r="B349" s="93" t="s">
        <v>419</v>
      </c>
      <c r="C349" s="93" t="s">
        <v>420</v>
      </c>
      <c r="D349" s="81" t="s">
        <v>94</v>
      </c>
      <c r="E349" s="81">
        <v>3</v>
      </c>
      <c r="F349" s="81"/>
      <c r="G349" s="92">
        <v>2</v>
      </c>
      <c r="H349" s="174">
        <v>2</v>
      </c>
    </row>
    <row r="350" spans="1:8" ht="12.75" hidden="1">
      <c r="A350" s="90" t="s">
        <v>289</v>
      </c>
      <c r="B350" s="80" t="s">
        <v>421</v>
      </c>
      <c r="C350" s="80" t="s">
        <v>293</v>
      </c>
      <c r="D350" s="81" t="s">
        <v>90</v>
      </c>
      <c r="E350" s="81"/>
      <c r="F350" s="81"/>
      <c r="G350" s="92">
        <v>16</v>
      </c>
      <c r="H350" s="92">
        <v>16</v>
      </c>
    </row>
    <row r="351" spans="1:8" ht="12.75" hidden="1">
      <c r="A351" s="90" t="s">
        <v>289</v>
      </c>
      <c r="B351" s="89" t="s">
        <v>422</v>
      </c>
      <c r="C351" s="89" t="s">
        <v>304</v>
      </c>
      <c r="D351" s="81"/>
      <c r="E351" s="81"/>
      <c r="F351" s="81"/>
      <c r="G351" s="92">
        <v>8</v>
      </c>
      <c r="H351" s="92">
        <v>8</v>
      </c>
    </row>
    <row r="352" spans="1:8" ht="12.75" hidden="1">
      <c r="A352" s="90" t="s">
        <v>289</v>
      </c>
      <c r="B352" s="89" t="s">
        <v>423</v>
      </c>
      <c r="C352" s="93" t="s">
        <v>293</v>
      </c>
      <c r="D352" s="81" t="s">
        <v>90</v>
      </c>
      <c r="E352" s="81"/>
      <c r="F352" s="81"/>
      <c r="G352" s="92">
        <v>16</v>
      </c>
      <c r="H352" s="92">
        <v>16</v>
      </c>
    </row>
    <row r="353" spans="1:8" ht="12.75" hidden="1">
      <c r="A353" s="90" t="s">
        <v>289</v>
      </c>
      <c r="B353" s="89" t="s">
        <v>424</v>
      </c>
      <c r="C353" s="93" t="s">
        <v>425</v>
      </c>
      <c r="D353" s="81" t="s">
        <v>87</v>
      </c>
      <c r="E353" s="81">
        <v>4</v>
      </c>
      <c r="F353" s="81"/>
      <c r="G353" s="92">
        <v>2</v>
      </c>
      <c r="H353" s="92">
        <v>2</v>
      </c>
    </row>
    <row r="354" spans="1:8" ht="12.75" hidden="1">
      <c r="A354" s="90" t="s">
        <v>289</v>
      </c>
      <c r="B354" s="93" t="s">
        <v>426</v>
      </c>
      <c r="C354" s="93" t="s">
        <v>368</v>
      </c>
      <c r="D354" s="81" t="s">
        <v>87</v>
      </c>
      <c r="E354" s="81">
        <v>2</v>
      </c>
      <c r="F354" s="81" t="s">
        <v>533</v>
      </c>
      <c r="G354" s="92">
        <v>16</v>
      </c>
      <c r="H354" s="174">
        <v>16</v>
      </c>
    </row>
    <row r="355" spans="1:8" ht="12.75" hidden="1">
      <c r="A355" s="90" t="s">
        <v>289</v>
      </c>
      <c r="B355" s="93" t="s">
        <v>427</v>
      </c>
      <c r="C355" s="93" t="s">
        <v>428</v>
      </c>
      <c r="D355" s="81"/>
      <c r="E355" s="81"/>
      <c r="F355" s="81"/>
      <c r="G355" s="92">
        <v>1</v>
      </c>
      <c r="H355" s="174">
        <v>1</v>
      </c>
    </row>
    <row r="356" spans="1:8" ht="12.75" hidden="1">
      <c r="A356" s="90" t="s">
        <v>289</v>
      </c>
      <c r="B356" s="93" t="s">
        <v>429</v>
      </c>
      <c r="C356" s="94" t="s">
        <v>430</v>
      </c>
      <c r="D356" s="81" t="s">
        <v>90</v>
      </c>
      <c r="E356" s="81">
        <v>4</v>
      </c>
      <c r="F356" s="81"/>
      <c r="G356" s="92">
        <v>4</v>
      </c>
      <c r="H356" s="174">
        <v>4</v>
      </c>
    </row>
    <row r="357" spans="1:8" ht="12.75" hidden="1">
      <c r="A357" s="90" t="s">
        <v>289</v>
      </c>
      <c r="B357" s="93" t="s">
        <v>431</v>
      </c>
      <c r="C357" s="93" t="s">
        <v>299</v>
      </c>
      <c r="D357" s="81" t="s">
        <v>90</v>
      </c>
      <c r="E357" s="81"/>
      <c r="F357" s="81"/>
      <c r="G357" s="92">
        <v>8</v>
      </c>
      <c r="H357" s="174">
        <v>8</v>
      </c>
    </row>
    <row r="358" spans="1:8" ht="12.75" hidden="1">
      <c r="A358" s="90" t="s">
        <v>289</v>
      </c>
      <c r="B358" s="80" t="s">
        <v>432</v>
      </c>
      <c r="C358" s="80" t="s">
        <v>342</v>
      </c>
      <c r="D358" s="81"/>
      <c r="E358" s="81"/>
      <c r="F358" s="81"/>
      <c r="G358" s="92">
        <v>4</v>
      </c>
      <c r="H358" s="174">
        <v>4</v>
      </c>
    </row>
    <row r="359" spans="1:8" ht="12.75" hidden="1">
      <c r="A359" s="90" t="s">
        <v>289</v>
      </c>
      <c r="B359" s="93" t="s">
        <v>433</v>
      </c>
      <c r="C359" s="93" t="s">
        <v>392</v>
      </c>
      <c r="D359" s="81" t="s">
        <v>87</v>
      </c>
      <c r="E359" s="81">
        <v>4</v>
      </c>
      <c r="F359" s="81"/>
      <c r="G359" s="92">
        <v>16</v>
      </c>
      <c r="H359" s="174">
        <v>16</v>
      </c>
    </row>
    <row r="360" spans="1:8" ht="12.75" hidden="1">
      <c r="A360" s="90" t="s">
        <v>289</v>
      </c>
      <c r="B360" s="93" t="s">
        <v>434</v>
      </c>
      <c r="C360" s="93" t="s">
        <v>299</v>
      </c>
      <c r="D360" s="81" t="s">
        <v>87</v>
      </c>
      <c r="E360" s="81">
        <v>2</v>
      </c>
      <c r="F360" s="81"/>
      <c r="G360" s="92">
        <v>16</v>
      </c>
      <c r="H360" s="174">
        <v>16</v>
      </c>
    </row>
    <row r="361" spans="1:8" ht="12.75" hidden="1">
      <c r="A361" s="90" t="s">
        <v>289</v>
      </c>
      <c r="B361" s="93" t="s">
        <v>435</v>
      </c>
      <c r="C361" s="93" t="s">
        <v>299</v>
      </c>
      <c r="D361" s="81" t="s">
        <v>87</v>
      </c>
      <c r="E361" s="81">
        <v>3</v>
      </c>
      <c r="F361" s="81"/>
      <c r="G361" s="92">
        <v>8</v>
      </c>
      <c r="H361" s="174">
        <v>16</v>
      </c>
    </row>
    <row r="362" spans="1:8" ht="12.75" hidden="1">
      <c r="A362" s="90" t="s">
        <v>289</v>
      </c>
      <c r="B362" s="93" t="s">
        <v>436</v>
      </c>
      <c r="C362" s="93" t="s">
        <v>392</v>
      </c>
      <c r="D362" s="81"/>
      <c r="E362" s="81"/>
      <c r="F362" s="81"/>
      <c r="G362" s="92">
        <v>8</v>
      </c>
      <c r="H362" s="174">
        <v>8</v>
      </c>
    </row>
    <row r="363" spans="1:8" ht="12.75" hidden="1">
      <c r="A363" s="90" t="s">
        <v>289</v>
      </c>
      <c r="B363" s="93" t="s">
        <v>437</v>
      </c>
      <c r="C363" s="93" t="s">
        <v>438</v>
      </c>
      <c r="D363" s="81" t="s">
        <v>90</v>
      </c>
      <c r="E363" s="81">
        <v>3</v>
      </c>
      <c r="F363" s="81" t="s">
        <v>533</v>
      </c>
      <c r="G363" s="92">
        <v>2</v>
      </c>
      <c r="H363" s="174">
        <v>2</v>
      </c>
    </row>
    <row r="364" spans="1:8" ht="12.75" hidden="1">
      <c r="A364" s="90" t="s">
        <v>289</v>
      </c>
      <c r="B364" s="93" t="s">
        <v>439</v>
      </c>
      <c r="C364" s="93" t="s">
        <v>440</v>
      </c>
      <c r="D364" s="81" t="s">
        <v>87</v>
      </c>
      <c r="E364" s="81">
        <v>3</v>
      </c>
      <c r="F364" s="81" t="s">
        <v>533</v>
      </c>
      <c r="G364" s="92">
        <v>8</v>
      </c>
      <c r="H364" s="174">
        <v>8</v>
      </c>
    </row>
    <row r="365" spans="1:8" ht="12.75" hidden="1">
      <c r="A365" s="90" t="s">
        <v>289</v>
      </c>
      <c r="B365" s="93" t="s">
        <v>441</v>
      </c>
      <c r="C365" s="93" t="s">
        <v>392</v>
      </c>
      <c r="D365" s="81"/>
      <c r="E365" s="81"/>
      <c r="F365" s="81"/>
      <c r="G365" s="92">
        <v>4</v>
      </c>
      <c r="H365" s="174">
        <v>4</v>
      </c>
    </row>
    <row r="366" spans="1:8" ht="12.75" hidden="1">
      <c r="A366" s="90" t="s">
        <v>289</v>
      </c>
      <c r="B366" s="80" t="s">
        <v>593</v>
      </c>
      <c r="C366" s="80" t="s">
        <v>392</v>
      </c>
      <c r="D366" s="81"/>
      <c r="E366" s="81"/>
      <c r="F366" s="81"/>
      <c r="G366" s="92">
        <v>4</v>
      </c>
      <c r="H366" s="174">
        <v>4</v>
      </c>
    </row>
    <row r="367" spans="1:8" ht="12.75" hidden="1">
      <c r="A367" s="90" t="s">
        <v>289</v>
      </c>
      <c r="B367" s="80" t="s">
        <v>594</v>
      </c>
      <c r="C367" s="80"/>
      <c r="D367" s="81"/>
      <c r="E367" s="81"/>
      <c r="F367" s="81"/>
      <c r="G367" s="92">
        <v>2</v>
      </c>
      <c r="H367" s="174">
        <v>2</v>
      </c>
    </row>
    <row r="368" spans="1:8" ht="12.75" hidden="1">
      <c r="A368" s="90" t="s">
        <v>289</v>
      </c>
      <c r="B368" s="93" t="s">
        <v>615</v>
      </c>
      <c r="C368" s="93"/>
      <c r="D368" s="81"/>
      <c r="E368" s="81"/>
      <c r="F368" s="81"/>
      <c r="G368" s="92">
        <v>4</v>
      </c>
      <c r="H368" s="174">
        <v>4</v>
      </c>
    </row>
    <row r="369" spans="1:8" ht="12.75" hidden="1">
      <c r="A369" s="90" t="s">
        <v>289</v>
      </c>
      <c r="B369" s="93" t="s">
        <v>442</v>
      </c>
      <c r="C369" s="93" t="s">
        <v>293</v>
      </c>
      <c r="D369" s="81"/>
      <c r="E369" s="81"/>
      <c r="F369" s="81"/>
      <c r="G369" s="92">
        <v>2</v>
      </c>
      <c r="H369" s="174">
        <v>2</v>
      </c>
    </row>
    <row r="370" spans="1:8" ht="12.75" hidden="1">
      <c r="A370" s="90" t="s">
        <v>289</v>
      </c>
      <c r="B370" s="93" t="s">
        <v>443</v>
      </c>
      <c r="C370" s="93" t="s">
        <v>444</v>
      </c>
      <c r="D370" s="81"/>
      <c r="E370" s="81"/>
      <c r="F370" s="81"/>
      <c r="G370" s="92">
        <v>2</v>
      </c>
      <c r="H370" s="174">
        <v>2</v>
      </c>
    </row>
    <row r="371" spans="1:8" ht="12.75" hidden="1">
      <c r="A371" s="90" t="s">
        <v>289</v>
      </c>
      <c r="B371" s="93" t="s">
        <v>445</v>
      </c>
      <c r="C371" s="93" t="s">
        <v>446</v>
      </c>
      <c r="D371" s="81" t="s">
        <v>87</v>
      </c>
      <c r="E371" s="81">
        <v>4</v>
      </c>
      <c r="F371" s="81"/>
      <c r="G371" s="92">
        <v>1</v>
      </c>
      <c r="H371" s="174">
        <v>1</v>
      </c>
    </row>
    <row r="372" spans="1:8" ht="12.75" hidden="1">
      <c r="A372" s="90" t="s">
        <v>289</v>
      </c>
      <c r="B372" s="93" t="s">
        <v>595</v>
      </c>
      <c r="C372" s="93"/>
      <c r="D372" s="81"/>
      <c r="E372" s="81"/>
      <c r="F372" s="81"/>
      <c r="G372" s="92">
        <v>2</v>
      </c>
      <c r="H372" s="174">
        <v>2</v>
      </c>
    </row>
    <row r="373" spans="1:8" ht="12.75" hidden="1">
      <c r="A373" s="90" t="s">
        <v>289</v>
      </c>
      <c r="B373" s="80" t="s">
        <v>447</v>
      </c>
      <c r="C373" s="80" t="s">
        <v>448</v>
      </c>
      <c r="D373" s="81" t="s">
        <v>402</v>
      </c>
      <c r="E373" s="81">
        <v>2</v>
      </c>
      <c r="F373" s="81"/>
      <c r="G373" s="92">
        <v>16</v>
      </c>
      <c r="H373" s="174">
        <v>16</v>
      </c>
    </row>
    <row r="374" spans="1:8" ht="12.75" hidden="1">
      <c r="A374" s="90" t="s">
        <v>289</v>
      </c>
      <c r="B374" s="89" t="s">
        <v>449</v>
      </c>
      <c r="C374" s="89" t="s">
        <v>450</v>
      </c>
      <c r="D374" s="81" t="s">
        <v>94</v>
      </c>
      <c r="E374" s="81">
        <v>3</v>
      </c>
      <c r="F374" s="81"/>
      <c r="G374" s="92">
        <v>16</v>
      </c>
      <c r="H374" s="174">
        <v>16</v>
      </c>
    </row>
    <row r="375" spans="1:8" ht="12.75" hidden="1">
      <c r="A375" s="90" t="s">
        <v>289</v>
      </c>
      <c r="B375" s="89" t="s">
        <v>451</v>
      </c>
      <c r="C375" s="89" t="s">
        <v>452</v>
      </c>
      <c r="D375" s="81" t="s">
        <v>587</v>
      </c>
      <c r="E375" s="81"/>
      <c r="F375" s="81"/>
      <c r="G375" s="92">
        <v>16</v>
      </c>
      <c r="H375" s="174">
        <v>16</v>
      </c>
    </row>
    <row r="376" spans="1:8" ht="12.75" hidden="1">
      <c r="A376" s="90" t="s">
        <v>289</v>
      </c>
      <c r="B376" s="89" t="s">
        <v>596</v>
      </c>
      <c r="C376" s="89"/>
      <c r="D376" s="81"/>
      <c r="E376" s="81"/>
      <c r="F376" s="81"/>
      <c r="G376" s="92">
        <v>16</v>
      </c>
      <c r="H376" s="174">
        <v>16</v>
      </c>
    </row>
    <row r="377" spans="1:8" ht="12.75" hidden="1">
      <c r="A377" s="90" t="s">
        <v>289</v>
      </c>
      <c r="B377" s="80" t="s">
        <v>453</v>
      </c>
      <c r="C377" s="80" t="s">
        <v>398</v>
      </c>
      <c r="D377" s="81"/>
      <c r="E377" s="81"/>
      <c r="F377" s="81"/>
      <c r="G377" s="92">
        <v>2</v>
      </c>
      <c r="H377" s="174">
        <v>2</v>
      </c>
    </row>
    <row r="378" spans="1:8" ht="12.75" hidden="1">
      <c r="A378" s="90" t="s">
        <v>289</v>
      </c>
      <c r="B378" s="93" t="s">
        <v>454</v>
      </c>
      <c r="C378" s="93" t="s">
        <v>455</v>
      </c>
      <c r="D378" s="81"/>
      <c r="E378" s="81"/>
      <c r="F378" s="81"/>
      <c r="G378" s="92">
        <v>2</v>
      </c>
      <c r="H378" s="174">
        <v>2</v>
      </c>
    </row>
    <row r="379" spans="1:8" ht="12.75" hidden="1">
      <c r="A379" s="90" t="s">
        <v>289</v>
      </c>
      <c r="B379" s="93" t="s">
        <v>456</v>
      </c>
      <c r="C379" s="93" t="s">
        <v>157</v>
      </c>
      <c r="D379" s="81" t="s">
        <v>90</v>
      </c>
      <c r="E379" s="81"/>
      <c r="F379" s="81"/>
      <c r="G379" s="92">
        <v>2</v>
      </c>
      <c r="H379" s="174">
        <v>2</v>
      </c>
    </row>
    <row r="380" spans="1:8" ht="12.75" hidden="1">
      <c r="A380" s="90" t="s">
        <v>289</v>
      </c>
      <c r="B380" s="93" t="s">
        <v>457</v>
      </c>
      <c r="C380" s="93" t="s">
        <v>299</v>
      </c>
      <c r="D380" s="81" t="s">
        <v>90</v>
      </c>
      <c r="E380" s="81"/>
      <c r="F380" s="81"/>
      <c r="G380" s="92">
        <v>16</v>
      </c>
      <c r="H380" s="174">
        <v>16</v>
      </c>
    </row>
    <row r="381" spans="1:8" ht="12.75" hidden="1">
      <c r="A381" s="90" t="s">
        <v>289</v>
      </c>
      <c r="B381" s="93" t="s">
        <v>458</v>
      </c>
      <c r="C381" s="93" t="s">
        <v>299</v>
      </c>
      <c r="D381" s="81" t="s">
        <v>87</v>
      </c>
      <c r="E381" s="81">
        <v>4</v>
      </c>
      <c r="F381" s="81"/>
      <c r="G381" s="92">
        <v>16</v>
      </c>
      <c r="H381" s="174">
        <v>16</v>
      </c>
    </row>
    <row r="382" spans="1:8" ht="12.75" hidden="1">
      <c r="A382" s="90" t="s">
        <v>289</v>
      </c>
      <c r="B382" s="80" t="s">
        <v>597</v>
      </c>
      <c r="C382" s="80"/>
      <c r="D382" s="81"/>
      <c r="E382" s="81"/>
      <c r="F382" s="81"/>
      <c r="G382" s="92">
        <v>16</v>
      </c>
      <c r="H382" s="174">
        <v>16</v>
      </c>
    </row>
    <row r="383" spans="1:8" ht="12.75" hidden="1">
      <c r="A383" s="90" t="s">
        <v>289</v>
      </c>
      <c r="B383" s="80" t="s">
        <v>459</v>
      </c>
      <c r="C383" s="80" t="s">
        <v>293</v>
      </c>
      <c r="D383" s="81"/>
      <c r="E383" s="81"/>
      <c r="F383" s="81"/>
      <c r="G383" s="96">
        <v>8</v>
      </c>
      <c r="H383" s="174">
        <v>8</v>
      </c>
    </row>
    <row r="384" spans="1:8" ht="12.75" hidden="1">
      <c r="A384" s="80" t="s">
        <v>289</v>
      </c>
      <c r="B384" s="80" t="s">
        <v>460</v>
      </c>
      <c r="C384" s="80" t="s">
        <v>293</v>
      </c>
      <c r="D384" s="81" t="s">
        <v>87</v>
      </c>
      <c r="E384" s="81">
        <v>4</v>
      </c>
      <c r="F384" s="81"/>
      <c r="G384" s="174">
        <v>2</v>
      </c>
      <c r="H384" s="174">
        <v>2</v>
      </c>
    </row>
    <row r="385" spans="1:8" ht="12.75" hidden="1">
      <c r="A385" s="173" t="s">
        <v>289</v>
      </c>
      <c r="B385" s="173" t="s">
        <v>461</v>
      </c>
      <c r="C385" s="173" t="s">
        <v>330</v>
      </c>
      <c r="D385" s="173" t="s">
        <v>94</v>
      </c>
      <c r="E385" s="173">
        <v>3</v>
      </c>
      <c r="F385" s="173"/>
      <c r="G385" s="175">
        <v>4</v>
      </c>
      <c r="H385" s="175">
        <v>4</v>
      </c>
    </row>
    <row r="386" spans="1:8" ht="12.75" hidden="1">
      <c r="A386" s="173" t="s">
        <v>289</v>
      </c>
      <c r="B386" s="173" t="s">
        <v>462</v>
      </c>
      <c r="C386" s="173" t="s">
        <v>463</v>
      </c>
      <c r="D386" s="173" t="s">
        <v>122</v>
      </c>
      <c r="E386" s="173">
        <v>1</v>
      </c>
      <c r="F386" s="173" t="s">
        <v>533</v>
      </c>
      <c r="G386" s="175">
        <v>16</v>
      </c>
      <c r="H386" s="175">
        <v>16</v>
      </c>
    </row>
    <row r="387" spans="1:8" ht="12.75" hidden="1">
      <c r="A387" s="173" t="s">
        <v>289</v>
      </c>
      <c r="B387" s="173" t="s">
        <v>464</v>
      </c>
      <c r="C387" s="173" t="s">
        <v>293</v>
      </c>
      <c r="D387" s="173"/>
      <c r="E387" s="173"/>
      <c r="F387" s="173"/>
      <c r="G387" s="175">
        <v>8</v>
      </c>
      <c r="H387" s="175">
        <v>8</v>
      </c>
    </row>
    <row r="388" spans="1:8" ht="12.75" hidden="1">
      <c r="A388" s="173" t="s">
        <v>289</v>
      </c>
      <c r="B388" s="173" t="s">
        <v>465</v>
      </c>
      <c r="C388" s="173" t="s">
        <v>330</v>
      </c>
      <c r="D388" s="173" t="s">
        <v>87</v>
      </c>
      <c r="E388" s="173">
        <v>2</v>
      </c>
      <c r="F388" s="173"/>
      <c r="G388" s="175">
        <v>16</v>
      </c>
      <c r="H388" s="175">
        <v>16</v>
      </c>
    </row>
    <row r="389" spans="1:8" ht="12.75" hidden="1">
      <c r="A389" s="173" t="s">
        <v>289</v>
      </c>
      <c r="B389" s="173" t="s">
        <v>598</v>
      </c>
      <c r="C389" s="173"/>
      <c r="D389" s="173"/>
      <c r="E389" s="173"/>
      <c r="F389" s="173"/>
      <c r="G389" s="175">
        <v>8</v>
      </c>
      <c r="H389" s="175">
        <v>8</v>
      </c>
    </row>
    <row r="390" spans="1:8" ht="12.75" hidden="1">
      <c r="A390" s="173" t="s">
        <v>289</v>
      </c>
      <c r="B390" s="173" t="s">
        <v>466</v>
      </c>
      <c r="C390" s="173" t="s">
        <v>467</v>
      </c>
      <c r="D390" s="173"/>
      <c r="E390" s="173"/>
      <c r="F390" s="173"/>
      <c r="G390" s="175">
        <v>4</v>
      </c>
      <c r="H390" s="175">
        <v>4</v>
      </c>
    </row>
    <row r="391" spans="1:8" ht="12.75" hidden="1">
      <c r="A391" s="173" t="s">
        <v>289</v>
      </c>
      <c r="B391" s="173" t="s">
        <v>468</v>
      </c>
      <c r="C391" s="173" t="s">
        <v>293</v>
      </c>
      <c r="D391" s="173"/>
      <c r="E391" s="173"/>
      <c r="F391" s="173"/>
      <c r="G391" s="175">
        <v>16</v>
      </c>
      <c r="H391" s="175">
        <v>16</v>
      </c>
    </row>
    <row r="392" spans="1:8" ht="12.75" hidden="1">
      <c r="A392" s="173" t="s">
        <v>289</v>
      </c>
      <c r="B392" s="173" t="s">
        <v>469</v>
      </c>
      <c r="C392" s="173" t="s">
        <v>470</v>
      </c>
      <c r="D392" s="173" t="s">
        <v>94</v>
      </c>
      <c r="E392" s="173">
        <v>3</v>
      </c>
      <c r="F392" s="173"/>
      <c r="G392" s="175">
        <v>2</v>
      </c>
      <c r="H392" s="175">
        <v>2</v>
      </c>
    </row>
    <row r="393" spans="1:8" ht="12.75" hidden="1">
      <c r="A393" s="173" t="s">
        <v>289</v>
      </c>
      <c r="B393" s="173" t="s">
        <v>599</v>
      </c>
      <c r="C393" s="173" t="s">
        <v>471</v>
      </c>
      <c r="D393" s="173" t="s">
        <v>87</v>
      </c>
      <c r="E393" s="173">
        <v>3</v>
      </c>
      <c r="F393" s="173" t="s">
        <v>533</v>
      </c>
      <c r="G393" s="175">
        <v>8</v>
      </c>
      <c r="H393" s="175">
        <v>8</v>
      </c>
    </row>
    <row r="394" spans="1:8" ht="12.75" hidden="1">
      <c r="A394" s="173" t="s">
        <v>289</v>
      </c>
      <c r="B394" s="173" t="s">
        <v>600</v>
      </c>
      <c r="C394" s="173"/>
      <c r="D394" s="173"/>
      <c r="E394" s="173"/>
      <c r="F394" s="173"/>
      <c r="G394" s="175">
        <v>16</v>
      </c>
      <c r="H394" s="175">
        <v>16</v>
      </c>
    </row>
    <row r="395" spans="1:8" ht="12.75" hidden="1">
      <c r="A395" s="173" t="s">
        <v>472</v>
      </c>
      <c r="B395" s="173" t="s">
        <v>473</v>
      </c>
      <c r="C395" s="173" t="s">
        <v>75</v>
      </c>
      <c r="D395" s="173" t="s">
        <v>87</v>
      </c>
      <c r="E395" s="173">
        <v>4</v>
      </c>
      <c r="F395" s="173"/>
      <c r="G395" s="175">
        <v>8</v>
      </c>
      <c r="H395" s="175">
        <v>8</v>
      </c>
    </row>
  </sheetData>
  <sheetProtection password="E952" sheet="1"/>
  <mergeCells count="85">
    <mergeCell ref="B43:C43"/>
    <mergeCell ref="O43:P43"/>
    <mergeCell ref="B44:C44"/>
    <mergeCell ref="O44:P44"/>
    <mergeCell ref="B42:C42"/>
    <mergeCell ref="O42:P42"/>
    <mergeCell ref="B54:C54"/>
    <mergeCell ref="B60:C60"/>
    <mergeCell ref="B45:C45"/>
    <mergeCell ref="O45:P45"/>
    <mergeCell ref="B50:C50"/>
    <mergeCell ref="B51:C51"/>
    <mergeCell ref="B52:C52"/>
    <mergeCell ref="B53:C53"/>
    <mergeCell ref="B39:C39"/>
    <mergeCell ref="O39:P39"/>
    <mergeCell ref="B40:C40"/>
    <mergeCell ref="O40:P40"/>
    <mergeCell ref="B41:C41"/>
    <mergeCell ref="O41:P41"/>
    <mergeCell ref="B36:C36"/>
    <mergeCell ref="O36:P36"/>
    <mergeCell ref="B37:C37"/>
    <mergeCell ref="O37:P37"/>
    <mergeCell ref="B38:C38"/>
    <mergeCell ref="O38:P38"/>
    <mergeCell ref="B33:C33"/>
    <mergeCell ref="O33:P33"/>
    <mergeCell ref="B34:C34"/>
    <mergeCell ref="O34:P34"/>
    <mergeCell ref="B35:C35"/>
    <mergeCell ref="O35:P35"/>
    <mergeCell ref="B30:C30"/>
    <mergeCell ref="O30:P30"/>
    <mergeCell ref="B31:C31"/>
    <mergeCell ref="O31:P31"/>
    <mergeCell ref="B32:C32"/>
    <mergeCell ref="O32:P32"/>
    <mergeCell ref="B27:C27"/>
    <mergeCell ref="O27:P27"/>
    <mergeCell ref="B28:C28"/>
    <mergeCell ref="O28:P28"/>
    <mergeCell ref="B29:C29"/>
    <mergeCell ref="O29:P29"/>
    <mergeCell ref="B24:C24"/>
    <mergeCell ref="O24:P24"/>
    <mergeCell ref="B25:C25"/>
    <mergeCell ref="O25:P25"/>
    <mergeCell ref="B26:C26"/>
    <mergeCell ref="O26:P26"/>
    <mergeCell ref="B21:C21"/>
    <mergeCell ref="O21:P21"/>
    <mergeCell ref="B22:C22"/>
    <mergeCell ref="O22:P22"/>
    <mergeCell ref="B23:C23"/>
    <mergeCell ref="O23:P23"/>
    <mergeCell ref="B18:C18"/>
    <mergeCell ref="O18:P18"/>
    <mergeCell ref="B19:C19"/>
    <mergeCell ref="O19:P19"/>
    <mergeCell ref="B20:C20"/>
    <mergeCell ref="O20:P20"/>
    <mergeCell ref="B15:C15"/>
    <mergeCell ref="O15:P15"/>
    <mergeCell ref="B16:C16"/>
    <mergeCell ref="O16:P16"/>
    <mergeCell ref="B17:C17"/>
    <mergeCell ref="O17:P17"/>
    <mergeCell ref="B13:C13"/>
    <mergeCell ref="O13:P13"/>
    <mergeCell ref="O10:P10"/>
    <mergeCell ref="B11:C11"/>
    <mergeCell ref="O11:P11"/>
    <mergeCell ref="B14:C14"/>
    <mergeCell ref="O14:P14"/>
    <mergeCell ref="Q1:X1"/>
    <mergeCell ref="C3:J3"/>
    <mergeCell ref="R3:V3"/>
    <mergeCell ref="W3:X3"/>
    <mergeCell ref="C5:J5"/>
    <mergeCell ref="B12:C12"/>
    <mergeCell ref="O12:P12"/>
    <mergeCell ref="Q5:X5"/>
    <mergeCell ref="B9:C9"/>
    <mergeCell ref="B10:C10"/>
  </mergeCells>
  <dataValidations count="11">
    <dataValidation operator="equal" allowBlank="1" showInputMessage="1" showErrorMessage="1" errorTitle="Abondances" error="cochez [x] si vous indiquez uniquement des nombres absolus d'individus" sqref="R57 E7"/>
    <dataValidation errorStyle="information" type="whole" allowBlank="1" showInputMessage="1" showErrorMessage="1" error="Insérer un altitude &gt; 190m" sqref="O5">
      <formula1>190</formula1>
      <formula2>4500</formula2>
    </dataValidation>
    <dataValidation errorStyle="information" type="date" allowBlank="1" showInputMessage="1" showErrorMessage="1" error="insérer une date &gt;2010" sqref="O3">
      <formula1>36526</formula1>
      <formula2>44196</formula2>
    </dataValidation>
    <dataValidation type="whole" allowBlank="1" showInputMessage="1" showErrorMessage="1" sqref="K10:K45 X10:X45">
      <formula1>1</formula1>
      <formula2>5</formula2>
    </dataValidation>
    <dataValidation type="whole" allowBlank="1" showInputMessage="1" showErrorMessage="1" error="insérer un nombre entier &lt;10000" sqref="W10:W45 J10:J45">
      <formula1>1</formula1>
      <formula2>1000</formula2>
    </dataValidation>
    <dataValidation allowBlank="1" showInputMessage="1" showErrorMessage="1" error="insérer un nombre entier &lt;10000" sqref="I63:I64 O24:Q24"/>
    <dataValidation type="list" allowBlank="1" showInputMessage="1" showErrorMessage="1" error="insérer un nombre entier &lt;10000" sqref="D10:D45 Q10:Q23 Q25:Q45">
      <formula1>$I$63:$I$64</formula1>
    </dataValidation>
    <dataValidation type="textLength" operator="equal" allowBlank="1" showInputMessage="1" showErrorMessage="1" sqref="O1">
      <formula1>2</formula1>
    </dataValidation>
    <dataValidation allowBlank="1" error="insérer un nombre entier &lt;10000" sqref="O25:P45"/>
    <dataValidation type="date" allowBlank="1" showInputMessage="1" showErrorMessage="1" errorTitle="Datum" error="Datum angeben (tt.mm.jjjj)" sqref="P60">
      <formula1>1</formula1>
      <formula2>73051</formula2>
    </dataValidation>
    <dataValidation type="list" allowBlank="1" showInputMessage="1" error="insérer un nombre entier &lt;10000" sqref="B10:C45 O10:P23">
      <formula1>OFFSET($B$63:$B$395,MATCH(B10&amp;"*",$B$63:$B$395,0)-1,,COUNTIF($B$63:$B$395,B10&amp;"*"))</formula1>
    </dataValidation>
  </dataValidations>
  <printOptions horizontalCentered="1" vertic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scale="54" r:id="rId2"/>
  <colBreaks count="1" manualBreakCount="1">
    <brk id="24" max="6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95"/>
  <sheetViews>
    <sheetView tabSelected="1" view="pageBreakPreview" zoomScaleSheetLayoutView="100" zoomScalePageLayoutView="0" workbookViewId="0" topLeftCell="A1">
      <selection activeCell="B12" sqref="B12:C12"/>
    </sheetView>
  </sheetViews>
  <sheetFormatPr defaultColWidth="11.421875" defaultRowHeight="12.75"/>
  <cols>
    <col min="1" max="1" width="2.421875" style="46" customWidth="1"/>
    <col min="2" max="2" width="15.7109375" style="46" customWidth="1"/>
    <col min="3" max="3" width="26.7109375" style="46" customWidth="1"/>
    <col min="4" max="4" width="3.7109375" style="46" customWidth="1"/>
    <col min="5" max="9" width="2.7109375" style="46" customWidth="1"/>
    <col min="10" max="10" width="8.7109375" style="46" customWidth="1"/>
    <col min="11" max="11" width="4.7109375" style="46" customWidth="1"/>
    <col min="12" max="14" width="2.7109375" style="46" customWidth="1"/>
    <col min="15" max="15" width="15.7109375" style="46" customWidth="1"/>
    <col min="16" max="16" width="26.7109375" style="46" customWidth="1"/>
    <col min="17" max="17" width="3.7109375" style="46" customWidth="1"/>
    <col min="18" max="22" width="2.7109375" style="46" customWidth="1"/>
    <col min="23" max="23" width="8.7109375" style="46" customWidth="1"/>
    <col min="24" max="24" width="4.7109375" style="46" customWidth="1"/>
    <col min="25" max="41" width="2.7109375" style="46" hidden="1" customWidth="1"/>
    <col min="42" max="16384" width="11.421875" style="46" customWidth="1"/>
  </cols>
  <sheetData>
    <row r="1" spans="1:41" s="7" customFormat="1" ht="35.25" customHeight="1">
      <c r="A1" s="1" t="s">
        <v>0</v>
      </c>
      <c r="B1" s="2"/>
      <c r="C1" s="2"/>
      <c r="D1" s="2"/>
      <c r="E1" s="2"/>
      <c r="F1" s="2"/>
      <c r="G1" s="2"/>
      <c r="H1" s="3"/>
      <c r="I1" s="3"/>
      <c r="J1" s="4"/>
      <c r="K1" s="102"/>
      <c r="L1" s="5"/>
      <c r="M1" s="5"/>
      <c r="N1" s="6" t="s">
        <v>1</v>
      </c>
      <c r="O1" s="103"/>
      <c r="P1" s="6" t="s">
        <v>2</v>
      </c>
      <c r="Q1" s="179"/>
      <c r="R1" s="179"/>
      <c r="S1" s="179"/>
      <c r="T1" s="179"/>
      <c r="U1" s="179"/>
      <c r="V1" s="179"/>
      <c r="W1" s="179"/>
      <c r="X1" s="179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41" s="9" customFormat="1" ht="4.5" customHeight="1">
      <c r="A2" s="8"/>
      <c r="C2" s="10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P2" s="12"/>
      <c r="Q2" s="12"/>
      <c r="R2" s="12"/>
      <c r="S2" s="12"/>
      <c r="T2" s="12"/>
      <c r="U2" s="12"/>
      <c r="V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</row>
    <row r="3" spans="1:41" s="9" customFormat="1" ht="19.5" customHeight="1">
      <c r="A3" s="13"/>
      <c r="B3" s="14" t="s">
        <v>3</v>
      </c>
      <c r="C3" s="180"/>
      <c r="D3" s="180"/>
      <c r="E3" s="180"/>
      <c r="F3" s="180"/>
      <c r="G3" s="180"/>
      <c r="H3" s="180"/>
      <c r="I3" s="180"/>
      <c r="J3" s="180"/>
      <c r="K3" s="12"/>
      <c r="L3" s="12"/>
      <c r="M3" s="12"/>
      <c r="N3" s="12" t="s">
        <v>4</v>
      </c>
      <c r="O3" s="15"/>
      <c r="P3" s="12" t="s">
        <v>5</v>
      </c>
      <c r="Q3" s="12"/>
      <c r="R3" s="181"/>
      <c r="S3" s="181"/>
      <c r="T3" s="181"/>
      <c r="U3" s="181"/>
      <c r="V3" s="182"/>
      <c r="W3" s="181"/>
      <c r="X3" s="181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</row>
    <row r="4" spans="1:21" s="9" customFormat="1" ht="4.5" customHeight="1">
      <c r="A4" s="13"/>
      <c r="B4" s="13"/>
      <c r="C4" s="16"/>
      <c r="D4" s="16"/>
      <c r="E4" s="16"/>
      <c r="F4" s="16"/>
      <c r="G4" s="16"/>
      <c r="H4" s="16"/>
      <c r="I4" s="16"/>
      <c r="K4" s="11"/>
      <c r="P4" s="11"/>
      <c r="Q4" s="11"/>
      <c r="U4" s="11"/>
    </row>
    <row r="5" spans="1:41" s="9" customFormat="1" ht="19.5" customHeight="1">
      <c r="A5" s="13"/>
      <c r="B5" s="12" t="s">
        <v>6</v>
      </c>
      <c r="C5" s="180"/>
      <c r="D5" s="180"/>
      <c r="E5" s="180"/>
      <c r="F5" s="180"/>
      <c r="G5" s="180"/>
      <c r="H5" s="180"/>
      <c r="I5" s="180"/>
      <c r="J5" s="180"/>
      <c r="K5" s="12"/>
      <c r="L5" s="12"/>
      <c r="M5" s="12"/>
      <c r="N5" s="12" t="s">
        <v>7</v>
      </c>
      <c r="O5" s="17"/>
      <c r="P5" s="12" t="s">
        <v>8</v>
      </c>
      <c r="Q5" s="180"/>
      <c r="R5" s="180"/>
      <c r="S5" s="180"/>
      <c r="T5" s="180"/>
      <c r="U5" s="180"/>
      <c r="V5" s="180"/>
      <c r="W5" s="180"/>
      <c r="X5" s="180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</row>
    <row r="6" spans="1:41" s="9" customFormat="1" ht="4.5" customHeight="1">
      <c r="A6" s="13"/>
      <c r="B6" s="12"/>
      <c r="C6" s="18"/>
      <c r="D6" s="18"/>
      <c r="E6" s="18"/>
      <c r="F6" s="18"/>
      <c r="G6" s="18"/>
      <c r="H6" s="18"/>
      <c r="I6" s="18"/>
      <c r="J6" s="18"/>
      <c r="K6" s="11"/>
      <c r="L6" s="11"/>
      <c r="M6" s="11"/>
      <c r="N6" s="11"/>
      <c r="P6" s="12"/>
      <c r="Q6" s="12"/>
      <c r="R6" s="12"/>
      <c r="S6" s="12"/>
      <c r="T6" s="12"/>
      <c r="U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</row>
    <row r="7" spans="1:41" s="26" customFormat="1" ht="13.5" customHeight="1">
      <c r="A7" s="19" t="s">
        <v>9</v>
      </c>
      <c r="B7" s="19"/>
      <c r="C7" s="20"/>
      <c r="D7" s="21" t="s">
        <v>10</v>
      </c>
      <c r="E7" s="22"/>
      <c r="F7" s="20"/>
      <c r="G7" s="23" t="s">
        <v>11</v>
      </c>
      <c r="H7" s="20"/>
      <c r="I7" s="20"/>
      <c r="J7" s="24"/>
      <c r="K7" s="24"/>
      <c r="L7" s="24"/>
      <c r="M7" s="24"/>
      <c r="N7" s="24"/>
      <c r="O7" s="19"/>
      <c r="P7" s="20"/>
      <c r="Q7" s="20"/>
      <c r="R7" s="20"/>
      <c r="S7" s="20"/>
      <c r="T7" s="20"/>
      <c r="U7" s="20"/>
      <c r="V7" s="20"/>
      <c r="W7" s="20"/>
      <c r="X7" s="20"/>
      <c r="Y7" s="25" t="s">
        <v>12</v>
      </c>
      <c r="Z7" s="24"/>
      <c r="AA7" s="24"/>
      <c r="AB7" s="24"/>
      <c r="AC7" s="24"/>
      <c r="AD7" s="24"/>
      <c r="AE7" s="24"/>
      <c r="AF7" s="24"/>
      <c r="AG7" s="24"/>
      <c r="AH7" s="25" t="s">
        <v>13</v>
      </c>
      <c r="AI7" s="24"/>
      <c r="AJ7" s="24"/>
      <c r="AK7" s="24"/>
      <c r="AL7" s="24"/>
      <c r="AM7" s="24"/>
      <c r="AN7" s="24"/>
      <c r="AO7" s="24"/>
    </row>
    <row r="8" spans="3:41" s="27" customFormat="1" ht="6" customHeight="1"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</row>
    <row r="9" spans="1:41" s="31" customFormat="1" ht="62.25" customHeight="1">
      <c r="A9" s="27"/>
      <c r="B9" s="185" t="s">
        <v>14</v>
      </c>
      <c r="C9" s="185"/>
      <c r="D9" s="29" t="s">
        <v>15</v>
      </c>
      <c r="E9" s="30" t="s">
        <v>16</v>
      </c>
      <c r="F9" s="30" t="s">
        <v>17</v>
      </c>
      <c r="G9" s="30" t="s">
        <v>18</v>
      </c>
      <c r="H9" s="30" t="s">
        <v>19</v>
      </c>
      <c r="I9" s="30" t="s">
        <v>20</v>
      </c>
      <c r="J9" s="28" t="s">
        <v>21</v>
      </c>
      <c r="K9" s="30" t="s">
        <v>22</v>
      </c>
      <c r="O9" s="185" t="s">
        <v>14</v>
      </c>
      <c r="P9" s="185"/>
      <c r="Q9" s="29" t="s">
        <v>15</v>
      </c>
      <c r="R9" s="30" t="s">
        <v>16</v>
      </c>
      <c r="S9" s="30" t="s">
        <v>17</v>
      </c>
      <c r="T9" s="30" t="s">
        <v>18</v>
      </c>
      <c r="U9" s="30" t="s">
        <v>19</v>
      </c>
      <c r="V9" s="30" t="s">
        <v>20</v>
      </c>
      <c r="W9" s="28" t="s">
        <v>21</v>
      </c>
      <c r="X9" s="30" t="s">
        <v>22</v>
      </c>
      <c r="Y9" s="30" t="s">
        <v>23</v>
      </c>
      <c r="Z9" s="30" t="s">
        <v>24</v>
      </c>
      <c r="AA9" s="30" t="s">
        <v>25</v>
      </c>
      <c r="AB9" s="30" t="s">
        <v>26</v>
      </c>
      <c r="AC9" s="30" t="s">
        <v>27</v>
      </c>
      <c r="AD9" s="30" t="s">
        <v>28</v>
      </c>
      <c r="AE9" s="30" t="s">
        <v>29</v>
      </c>
      <c r="AF9" s="30" t="s">
        <v>30</v>
      </c>
      <c r="AG9" s="30"/>
      <c r="AH9" s="30" t="s">
        <v>23</v>
      </c>
      <c r="AI9" s="30" t="s">
        <v>24</v>
      </c>
      <c r="AJ9" s="30" t="s">
        <v>25</v>
      </c>
      <c r="AK9" s="30" t="s">
        <v>26</v>
      </c>
      <c r="AL9" s="30" t="s">
        <v>27</v>
      </c>
      <c r="AM9" s="30" t="s">
        <v>28</v>
      </c>
      <c r="AN9" s="30" t="s">
        <v>29</v>
      </c>
      <c r="AO9" s="30" t="s">
        <v>30</v>
      </c>
    </row>
    <row r="10" spans="1:41" s="31" customFormat="1" ht="27.75" customHeight="1" hidden="1">
      <c r="A10" s="32">
        <v>1</v>
      </c>
      <c r="B10" s="183"/>
      <c r="C10" s="184"/>
      <c r="D10" s="33"/>
      <c r="E10" s="41">
        <f aca="true" t="shared" si="0" ref="E10:E45">IF($B10&lt;&gt;"",IF(VLOOKUP($B10,$B$63:$H$395,3,FALSE)&lt;&gt;"",VLOOKUP($B10,$B$63:$H$395,3,FALSE),""),"")</f>
      </c>
      <c r="F10" s="41">
        <f aca="true" t="shared" si="1" ref="F10:F45">IF($B10&lt;&gt;"",IF(VLOOKUP($B10,$B$63:$H$395,4,FALSE)&lt;&gt;"",VLOOKUP($B10,$B$63:$H$395,4,FALSE),""),"")</f>
      </c>
      <c r="G10" s="41">
        <f aca="true" t="shared" si="2" ref="G10:G45">IF($B10&lt;&gt;"",IF(VLOOKUP($B10,$B$63:$H$395,5,FALSE)&lt;&gt;"",VLOOKUP($B10,$B$63:$H$395,5,FALSE),""),"")</f>
      </c>
      <c r="H10" s="41">
        <f aca="true" t="shared" si="3" ref="H10:H45">IF($B10&lt;&gt;"",IF(VLOOKUP($B10,$B$63:$H$395,6,FALSE)&lt;&gt;"",VLOOKUP($B10,$B$63:$H$395,6,FALSE),""),"")</f>
      </c>
      <c r="I10" s="41">
        <f aca="true" t="shared" si="4" ref="I10:I45">IF($B10&lt;&gt;"",IF(VLOOKUP($B10,$B$63:$H$395,7,FALSE)&lt;&gt;"",VLOOKUP($B10,$B$63:$H$395,7,FALSE),""),"")</f>
      </c>
      <c r="J10" s="34"/>
      <c r="K10" s="104">
        <f>IF(COUNTA(AD10),AD10)</f>
      </c>
      <c r="L10" s="35"/>
      <c r="M10" s="35"/>
      <c r="N10" s="36">
        <v>37</v>
      </c>
      <c r="O10" s="183"/>
      <c r="P10" s="184"/>
      <c r="Q10" s="33"/>
      <c r="R10" s="41">
        <f aca="true" t="shared" si="5" ref="R10:R23">IF($O10&lt;&gt;"",IF(VLOOKUP($O10,$B$63:$H$395,3,FALSE)&lt;&gt;"",VLOOKUP($O10,$B$63:$H$395,3,FALSE),""),"")</f>
      </c>
      <c r="S10" s="41">
        <f aca="true" t="shared" si="6" ref="S10:S23">IF($O10&lt;&gt;"",IF(VLOOKUP($O10,$B$63:$H$395,4,FALSE)&lt;&gt;"",VLOOKUP($O10,$B$63:$H$395,4,FALSE),""),"")</f>
      </c>
      <c r="T10" s="41">
        <f aca="true" t="shared" si="7" ref="T10:T23">IF($O10&lt;&gt;"",IF(VLOOKUP($O10,$B$63:$H$395,5,FALSE)&lt;&gt;"",VLOOKUP($O10,$B$63:$H$395,5,FALSE),""),"")</f>
      </c>
      <c r="U10" s="41">
        <f aca="true" t="shared" si="8" ref="U10:U23">IF($O10&lt;&gt;"",IF(VLOOKUP($O10,$B$63:$H$395,6,FALSE)&lt;&gt;"",VLOOKUP($O10,$B$63:$H$395,6,FALSE),""),"")</f>
      </c>
      <c r="V10" s="41">
        <f aca="true" t="shared" si="9" ref="V10:V23">IF($O10&lt;&gt;"",IF(VLOOKUP($O10,$B$63:$H$395,7,FALSE)&lt;&gt;"",VLOOKUP($O10,$B$63:$H$395,7,FALSE),""),"")</f>
      </c>
      <c r="W10" s="34"/>
      <c r="X10" s="104">
        <f>IF(COUNTA(AM10),AM10,"")</f>
      </c>
      <c r="Y10" s="35">
        <f aca="true" t="shared" si="10" ref="Y10:Y22">IF(AND(J10&gt;0,J10&lt;3),1,"")</f>
      </c>
      <c r="Z10" s="35">
        <f aca="true" t="shared" si="11" ref="Z10:Z22">IF(AND(J10&gt;2,J10&lt;8),2,"")</f>
      </c>
      <c r="AA10" s="35">
        <f aca="true" t="shared" si="12" ref="AA10:AA22">IF(AND(J10&gt;7,J10&lt;16),3,"")</f>
      </c>
      <c r="AB10" s="35">
        <f aca="true" t="shared" si="13" ref="AB10:AB22">IF(AND(J10&gt;15,J10&lt;51),4,"")</f>
      </c>
      <c r="AC10" s="35">
        <f aca="true" t="shared" si="14" ref="AC10:AC22">IF(J10&gt;50,5,"")</f>
      </c>
      <c r="AD10" s="35">
        <f>IF(SUM(Y10:AC10)&gt;0,SUM(Y10:AC10),"")</f>
      </c>
      <c r="AE10" s="35">
        <f>IF(AND(ISNUMBER(H10),ISNUMBER(AD10)),H10*AD10,"")</f>
      </c>
      <c r="AF10" s="35">
        <f>IF(AND(ISNUMBER(I10),ISNUMBER(AD10)),I10*AD10,"")</f>
      </c>
      <c r="AG10" s="35"/>
      <c r="AH10" s="35">
        <f>IF(AND(W10&gt;0,W10&lt;3),1,"")</f>
      </c>
      <c r="AI10" s="35">
        <f>IF(AND(W10&gt;2,W10&lt;8),2,"")</f>
      </c>
      <c r="AJ10" s="35">
        <f>IF(AND(W10&gt;7,W10&lt;16),3,"")</f>
      </c>
      <c r="AK10" s="35">
        <f>IF(AND(W10&gt;15,W10&lt;51),4,"")</f>
      </c>
      <c r="AL10" s="35">
        <f>IF(W10&gt;50,5,"")</f>
      </c>
      <c r="AM10" s="35">
        <f>IF(SUM(AH10:AL10)&gt;0,SUM(AH10:AL10),"")</f>
      </c>
      <c r="AN10" s="35">
        <f>IF(AND(ISNUMBER(U10),ISNUMBER(AM10)),U10*AM10,"")</f>
      </c>
      <c r="AO10" s="35">
        <f>IF(AND(ISNUMBER(V10),ISNUMBER(AM10)),V10*AM10,"")</f>
      </c>
    </row>
    <row r="11" spans="1:41" s="27" customFormat="1" ht="27.75" customHeight="1">
      <c r="A11" s="32">
        <v>2</v>
      </c>
      <c r="B11" s="183"/>
      <c r="C11" s="184"/>
      <c r="D11" s="33"/>
      <c r="E11" s="41">
        <f t="shared" si="0"/>
      </c>
      <c r="F11" s="41">
        <f t="shared" si="1"/>
      </c>
      <c r="G11" s="41">
        <f t="shared" si="2"/>
      </c>
      <c r="H11" s="41">
        <f t="shared" si="3"/>
      </c>
      <c r="I11" s="41">
        <f t="shared" si="4"/>
      </c>
      <c r="J11" s="34"/>
      <c r="K11" s="104">
        <f aca="true" t="shared" si="15" ref="K11:K45">IF(COUNTA(AD11),AD11)</f>
      </c>
      <c r="L11" s="35"/>
      <c r="M11" s="35"/>
      <c r="N11" s="36">
        <v>38</v>
      </c>
      <c r="O11" s="183"/>
      <c r="P11" s="184"/>
      <c r="Q11" s="33"/>
      <c r="R11" s="41">
        <f t="shared" si="5"/>
      </c>
      <c r="S11" s="41">
        <f t="shared" si="6"/>
      </c>
      <c r="T11" s="41">
        <f t="shared" si="7"/>
      </c>
      <c r="U11" s="41">
        <f t="shared" si="8"/>
      </c>
      <c r="V11" s="41">
        <f t="shared" si="9"/>
      </c>
      <c r="W11" s="34"/>
      <c r="X11" s="104">
        <f aca="true" t="shared" si="16" ref="X11:X23">IF(COUNTA(AM11),AM11,"")</f>
      </c>
      <c r="Y11" s="35">
        <f t="shared" si="10"/>
      </c>
      <c r="Z11" s="35">
        <f t="shared" si="11"/>
      </c>
      <c r="AA11" s="35">
        <f t="shared" si="12"/>
      </c>
      <c r="AB11" s="35">
        <f t="shared" si="13"/>
      </c>
      <c r="AC11" s="35">
        <f t="shared" si="14"/>
      </c>
      <c r="AD11" s="35">
        <f aca="true" t="shared" si="17" ref="AD11:AD45">IF(SUM(Y11:AC11)&gt;0,SUM(Y11:AC11),"")</f>
      </c>
      <c r="AE11" s="35">
        <f aca="true" t="shared" si="18" ref="AE11:AE45">IF(AND(ISNUMBER(H11),ISNUMBER(AD11)),H11*AD11,"")</f>
      </c>
      <c r="AF11" s="35">
        <f aca="true" t="shared" si="19" ref="AF11:AF45">IF(AND(ISNUMBER(I11),ISNUMBER(AD11)),I11*AD11,"")</f>
      </c>
      <c r="AG11" s="35"/>
      <c r="AH11" s="35">
        <f aca="true" t="shared" si="20" ref="AH11:AH23">IF(AND(W11&gt;0,W11&lt;3),1,"")</f>
      </c>
      <c r="AI11" s="35">
        <f aca="true" t="shared" si="21" ref="AI11:AI23">IF(AND(W11&gt;2,W11&lt;8),2,"")</f>
      </c>
      <c r="AJ11" s="35">
        <f aca="true" t="shared" si="22" ref="AJ11:AJ23">IF(AND(W11&gt;7,W11&lt;16),3,"")</f>
      </c>
      <c r="AK11" s="35">
        <f aca="true" t="shared" si="23" ref="AK11:AK23">IF(AND(W11&gt;15,W11&lt;51),4,"")</f>
      </c>
      <c r="AL11" s="35">
        <f aca="true" t="shared" si="24" ref="AL11:AL23">IF(W11&gt;50,5,"")</f>
      </c>
      <c r="AM11" s="35">
        <f aca="true" t="shared" si="25" ref="AM11:AM23">IF(SUM(AH11:AL11)&gt;0,SUM(AH11:AL11),"")</f>
      </c>
      <c r="AN11" s="35">
        <f aca="true" t="shared" si="26" ref="AN11:AN23">IF(AND(ISNUMBER(U11),ISNUMBER(AM11)),U11*AM11,"")</f>
      </c>
      <c r="AO11" s="35">
        <f aca="true" t="shared" si="27" ref="AO11:AO23">IF(AND(ISNUMBER(V11),ISNUMBER(AM11)),V11*AM11,"")</f>
      </c>
    </row>
    <row r="12" spans="1:41" s="27" customFormat="1" ht="27.75" customHeight="1">
      <c r="A12" s="32">
        <v>3</v>
      </c>
      <c r="B12" s="183"/>
      <c r="C12" s="184"/>
      <c r="D12" s="33"/>
      <c r="E12" s="41">
        <f t="shared" si="0"/>
      </c>
      <c r="F12" s="41">
        <f t="shared" si="1"/>
      </c>
      <c r="G12" s="41">
        <f t="shared" si="2"/>
      </c>
      <c r="H12" s="41">
        <f t="shared" si="3"/>
      </c>
      <c r="I12" s="41">
        <f t="shared" si="4"/>
      </c>
      <c r="J12" s="34"/>
      <c r="K12" s="104">
        <f t="shared" si="15"/>
      </c>
      <c r="L12" s="35"/>
      <c r="M12" s="35"/>
      <c r="N12" s="36">
        <v>39</v>
      </c>
      <c r="O12" s="183"/>
      <c r="P12" s="184"/>
      <c r="Q12" s="33"/>
      <c r="R12" s="41">
        <f t="shared" si="5"/>
      </c>
      <c r="S12" s="41">
        <f t="shared" si="6"/>
      </c>
      <c r="T12" s="41">
        <f t="shared" si="7"/>
      </c>
      <c r="U12" s="41">
        <f t="shared" si="8"/>
      </c>
      <c r="V12" s="41">
        <f t="shared" si="9"/>
      </c>
      <c r="W12" s="34"/>
      <c r="X12" s="104">
        <f t="shared" si="16"/>
      </c>
      <c r="Y12" s="35">
        <f t="shared" si="10"/>
      </c>
      <c r="Z12" s="35">
        <f t="shared" si="11"/>
      </c>
      <c r="AA12" s="35">
        <f t="shared" si="12"/>
      </c>
      <c r="AB12" s="35">
        <f t="shared" si="13"/>
      </c>
      <c r="AC12" s="35">
        <f t="shared" si="14"/>
      </c>
      <c r="AD12" s="35">
        <f t="shared" si="17"/>
      </c>
      <c r="AE12" s="35">
        <f t="shared" si="18"/>
      </c>
      <c r="AF12" s="35">
        <f t="shared" si="19"/>
      </c>
      <c r="AG12" s="35"/>
      <c r="AH12" s="35">
        <f t="shared" si="20"/>
      </c>
      <c r="AI12" s="35">
        <f t="shared" si="21"/>
      </c>
      <c r="AJ12" s="35">
        <f t="shared" si="22"/>
      </c>
      <c r="AK12" s="35">
        <f t="shared" si="23"/>
      </c>
      <c r="AL12" s="35">
        <f t="shared" si="24"/>
      </c>
      <c r="AM12" s="35">
        <f t="shared" si="25"/>
      </c>
      <c r="AN12" s="35">
        <f t="shared" si="26"/>
      </c>
      <c r="AO12" s="35">
        <f t="shared" si="27"/>
      </c>
    </row>
    <row r="13" spans="1:41" s="31" customFormat="1" ht="27.75" customHeight="1">
      <c r="A13" s="32">
        <v>4</v>
      </c>
      <c r="B13" s="183"/>
      <c r="C13" s="184"/>
      <c r="D13" s="33"/>
      <c r="E13" s="41">
        <f t="shared" si="0"/>
      </c>
      <c r="F13" s="41">
        <f t="shared" si="1"/>
      </c>
      <c r="G13" s="41">
        <f t="shared" si="2"/>
      </c>
      <c r="H13" s="41">
        <f t="shared" si="3"/>
      </c>
      <c r="I13" s="41">
        <f t="shared" si="4"/>
      </c>
      <c r="J13" s="34"/>
      <c r="K13" s="104">
        <f t="shared" si="15"/>
      </c>
      <c r="L13" s="35"/>
      <c r="M13" s="35"/>
      <c r="N13" s="36">
        <v>40</v>
      </c>
      <c r="O13" s="183"/>
      <c r="P13" s="184"/>
      <c r="Q13" s="33"/>
      <c r="R13" s="41">
        <f t="shared" si="5"/>
      </c>
      <c r="S13" s="41">
        <f t="shared" si="6"/>
      </c>
      <c r="T13" s="41">
        <f t="shared" si="7"/>
      </c>
      <c r="U13" s="41">
        <f t="shared" si="8"/>
      </c>
      <c r="V13" s="41">
        <f t="shared" si="9"/>
      </c>
      <c r="W13" s="34"/>
      <c r="X13" s="104">
        <f t="shared" si="16"/>
      </c>
      <c r="Y13" s="35">
        <f t="shared" si="10"/>
      </c>
      <c r="Z13" s="35">
        <f t="shared" si="11"/>
      </c>
      <c r="AA13" s="35">
        <f t="shared" si="12"/>
      </c>
      <c r="AB13" s="35">
        <f t="shared" si="13"/>
      </c>
      <c r="AC13" s="35">
        <f t="shared" si="14"/>
      </c>
      <c r="AD13" s="35">
        <f t="shared" si="17"/>
      </c>
      <c r="AE13" s="35">
        <f t="shared" si="18"/>
      </c>
      <c r="AF13" s="35">
        <f t="shared" si="19"/>
      </c>
      <c r="AG13" s="35"/>
      <c r="AH13" s="35">
        <f t="shared" si="20"/>
      </c>
      <c r="AI13" s="35">
        <f t="shared" si="21"/>
      </c>
      <c r="AJ13" s="35">
        <f t="shared" si="22"/>
      </c>
      <c r="AK13" s="35">
        <f t="shared" si="23"/>
      </c>
      <c r="AL13" s="35">
        <f t="shared" si="24"/>
      </c>
      <c r="AM13" s="35">
        <f t="shared" si="25"/>
      </c>
      <c r="AN13" s="35">
        <f t="shared" si="26"/>
      </c>
      <c r="AO13" s="35">
        <f t="shared" si="27"/>
      </c>
    </row>
    <row r="14" spans="1:41" s="31" customFormat="1" ht="27.75" customHeight="1">
      <c r="A14" s="32">
        <v>5</v>
      </c>
      <c r="B14" s="183"/>
      <c r="C14" s="184"/>
      <c r="D14" s="33"/>
      <c r="E14" s="41">
        <f t="shared" si="0"/>
      </c>
      <c r="F14" s="41">
        <f t="shared" si="1"/>
      </c>
      <c r="G14" s="41">
        <f t="shared" si="2"/>
      </c>
      <c r="H14" s="41">
        <f t="shared" si="3"/>
      </c>
      <c r="I14" s="41">
        <f t="shared" si="4"/>
      </c>
      <c r="J14" s="34"/>
      <c r="K14" s="104">
        <f t="shared" si="15"/>
      </c>
      <c r="L14" s="35"/>
      <c r="M14" s="35"/>
      <c r="N14" s="36">
        <v>41</v>
      </c>
      <c r="O14" s="183"/>
      <c r="P14" s="184"/>
      <c r="Q14" s="33"/>
      <c r="R14" s="41">
        <f t="shared" si="5"/>
      </c>
      <c r="S14" s="41">
        <f t="shared" si="6"/>
      </c>
      <c r="T14" s="41">
        <f t="shared" si="7"/>
      </c>
      <c r="U14" s="41">
        <f t="shared" si="8"/>
      </c>
      <c r="V14" s="41">
        <f t="shared" si="9"/>
      </c>
      <c r="W14" s="34"/>
      <c r="X14" s="104">
        <f t="shared" si="16"/>
      </c>
      <c r="Y14" s="35">
        <f t="shared" si="10"/>
      </c>
      <c r="Z14" s="35">
        <f t="shared" si="11"/>
      </c>
      <c r="AA14" s="35">
        <f t="shared" si="12"/>
      </c>
      <c r="AB14" s="35">
        <f t="shared" si="13"/>
      </c>
      <c r="AC14" s="35">
        <f t="shared" si="14"/>
      </c>
      <c r="AD14" s="35">
        <f t="shared" si="17"/>
      </c>
      <c r="AE14" s="35">
        <f t="shared" si="18"/>
      </c>
      <c r="AF14" s="35">
        <f t="shared" si="19"/>
      </c>
      <c r="AG14" s="35"/>
      <c r="AH14" s="35">
        <f t="shared" si="20"/>
      </c>
      <c r="AI14" s="35">
        <f t="shared" si="21"/>
      </c>
      <c r="AJ14" s="35">
        <f t="shared" si="22"/>
      </c>
      <c r="AK14" s="35">
        <f t="shared" si="23"/>
      </c>
      <c r="AL14" s="35">
        <f t="shared" si="24"/>
      </c>
      <c r="AM14" s="35">
        <f t="shared" si="25"/>
      </c>
      <c r="AN14" s="35">
        <f t="shared" si="26"/>
      </c>
      <c r="AO14" s="35">
        <f t="shared" si="27"/>
      </c>
    </row>
    <row r="15" spans="1:41" s="31" customFormat="1" ht="27.75" customHeight="1">
      <c r="A15" s="32">
        <v>6</v>
      </c>
      <c r="B15" s="183"/>
      <c r="C15" s="184"/>
      <c r="D15" s="33"/>
      <c r="E15" s="41">
        <f t="shared" si="0"/>
      </c>
      <c r="F15" s="41">
        <f t="shared" si="1"/>
      </c>
      <c r="G15" s="41">
        <f t="shared" si="2"/>
      </c>
      <c r="H15" s="41">
        <f t="shared" si="3"/>
      </c>
      <c r="I15" s="41">
        <f t="shared" si="4"/>
      </c>
      <c r="J15" s="34"/>
      <c r="K15" s="104">
        <f t="shared" si="15"/>
      </c>
      <c r="L15" s="35"/>
      <c r="M15" s="35"/>
      <c r="N15" s="36">
        <v>42</v>
      </c>
      <c r="O15" s="183"/>
      <c r="P15" s="184"/>
      <c r="Q15" s="33"/>
      <c r="R15" s="41">
        <f t="shared" si="5"/>
      </c>
      <c r="S15" s="41">
        <f t="shared" si="6"/>
      </c>
      <c r="T15" s="41">
        <f t="shared" si="7"/>
      </c>
      <c r="U15" s="41">
        <f t="shared" si="8"/>
      </c>
      <c r="V15" s="41">
        <f t="shared" si="9"/>
      </c>
      <c r="W15" s="34"/>
      <c r="X15" s="104">
        <f t="shared" si="16"/>
      </c>
      <c r="Y15" s="35">
        <f t="shared" si="10"/>
      </c>
      <c r="Z15" s="35">
        <f t="shared" si="11"/>
      </c>
      <c r="AA15" s="35">
        <f t="shared" si="12"/>
      </c>
      <c r="AB15" s="35">
        <f t="shared" si="13"/>
      </c>
      <c r="AC15" s="35">
        <f t="shared" si="14"/>
      </c>
      <c r="AD15" s="35">
        <f t="shared" si="17"/>
      </c>
      <c r="AE15" s="35">
        <f t="shared" si="18"/>
      </c>
      <c r="AF15" s="35">
        <f t="shared" si="19"/>
      </c>
      <c r="AG15" s="35"/>
      <c r="AH15" s="35">
        <f t="shared" si="20"/>
      </c>
      <c r="AI15" s="35">
        <f t="shared" si="21"/>
      </c>
      <c r="AJ15" s="35">
        <f t="shared" si="22"/>
      </c>
      <c r="AK15" s="35">
        <f t="shared" si="23"/>
      </c>
      <c r="AL15" s="35">
        <f t="shared" si="24"/>
      </c>
      <c r="AM15" s="35">
        <f t="shared" si="25"/>
      </c>
      <c r="AN15" s="35">
        <f t="shared" si="26"/>
      </c>
      <c r="AO15" s="35">
        <f t="shared" si="27"/>
      </c>
    </row>
    <row r="16" spans="1:41" s="31" customFormat="1" ht="27.75" customHeight="1">
      <c r="A16" s="32">
        <v>7</v>
      </c>
      <c r="B16" s="183"/>
      <c r="C16" s="184"/>
      <c r="D16" s="33"/>
      <c r="E16" s="41">
        <f t="shared" si="0"/>
      </c>
      <c r="F16" s="41">
        <f t="shared" si="1"/>
      </c>
      <c r="G16" s="41">
        <f t="shared" si="2"/>
      </c>
      <c r="H16" s="41">
        <f t="shared" si="3"/>
      </c>
      <c r="I16" s="41">
        <f t="shared" si="4"/>
      </c>
      <c r="J16" s="34"/>
      <c r="K16" s="104">
        <f t="shared" si="15"/>
      </c>
      <c r="L16" s="35"/>
      <c r="M16" s="35"/>
      <c r="N16" s="36">
        <v>43</v>
      </c>
      <c r="O16" s="183"/>
      <c r="P16" s="184"/>
      <c r="Q16" s="33"/>
      <c r="R16" s="41">
        <f t="shared" si="5"/>
      </c>
      <c r="S16" s="41">
        <f t="shared" si="6"/>
      </c>
      <c r="T16" s="41">
        <f t="shared" si="7"/>
      </c>
      <c r="U16" s="41">
        <f t="shared" si="8"/>
      </c>
      <c r="V16" s="41">
        <f t="shared" si="9"/>
      </c>
      <c r="W16" s="34"/>
      <c r="X16" s="104">
        <f t="shared" si="16"/>
      </c>
      <c r="Y16" s="35">
        <f t="shared" si="10"/>
      </c>
      <c r="Z16" s="35">
        <f t="shared" si="11"/>
      </c>
      <c r="AA16" s="35">
        <f t="shared" si="12"/>
      </c>
      <c r="AB16" s="35">
        <f t="shared" si="13"/>
      </c>
      <c r="AC16" s="35">
        <f t="shared" si="14"/>
      </c>
      <c r="AD16" s="35">
        <f t="shared" si="17"/>
      </c>
      <c r="AE16" s="35">
        <f t="shared" si="18"/>
      </c>
      <c r="AF16" s="35">
        <f t="shared" si="19"/>
      </c>
      <c r="AG16" s="35"/>
      <c r="AH16" s="35">
        <f t="shared" si="20"/>
      </c>
      <c r="AI16" s="35">
        <f t="shared" si="21"/>
      </c>
      <c r="AJ16" s="35">
        <f t="shared" si="22"/>
      </c>
      <c r="AK16" s="35">
        <f t="shared" si="23"/>
      </c>
      <c r="AL16" s="35">
        <f t="shared" si="24"/>
      </c>
      <c r="AM16" s="35">
        <f t="shared" si="25"/>
      </c>
      <c r="AN16" s="35">
        <f t="shared" si="26"/>
      </c>
      <c r="AO16" s="35">
        <f t="shared" si="27"/>
      </c>
    </row>
    <row r="17" spans="1:41" s="31" customFormat="1" ht="27.75" customHeight="1">
      <c r="A17" s="32">
        <v>8</v>
      </c>
      <c r="B17" s="183"/>
      <c r="C17" s="184"/>
      <c r="D17" s="33"/>
      <c r="E17" s="41">
        <f t="shared" si="0"/>
      </c>
      <c r="F17" s="41">
        <f t="shared" si="1"/>
      </c>
      <c r="G17" s="41">
        <f t="shared" si="2"/>
      </c>
      <c r="H17" s="41">
        <f t="shared" si="3"/>
      </c>
      <c r="I17" s="41">
        <f t="shared" si="4"/>
      </c>
      <c r="J17" s="34"/>
      <c r="K17" s="104">
        <f t="shared" si="15"/>
      </c>
      <c r="L17" s="35"/>
      <c r="M17" s="35"/>
      <c r="N17" s="36">
        <v>44</v>
      </c>
      <c r="O17" s="183"/>
      <c r="P17" s="184"/>
      <c r="Q17" s="33"/>
      <c r="R17" s="41">
        <f t="shared" si="5"/>
      </c>
      <c r="S17" s="41">
        <f t="shared" si="6"/>
      </c>
      <c r="T17" s="41">
        <f t="shared" si="7"/>
      </c>
      <c r="U17" s="41">
        <f t="shared" si="8"/>
      </c>
      <c r="V17" s="41">
        <f t="shared" si="9"/>
      </c>
      <c r="W17" s="34"/>
      <c r="X17" s="104">
        <f t="shared" si="16"/>
      </c>
      <c r="Y17" s="35">
        <f t="shared" si="10"/>
      </c>
      <c r="Z17" s="35">
        <f t="shared" si="11"/>
      </c>
      <c r="AA17" s="35">
        <f t="shared" si="12"/>
      </c>
      <c r="AB17" s="35">
        <f t="shared" si="13"/>
      </c>
      <c r="AC17" s="35">
        <f t="shared" si="14"/>
      </c>
      <c r="AD17" s="35">
        <f t="shared" si="17"/>
      </c>
      <c r="AE17" s="35">
        <f t="shared" si="18"/>
      </c>
      <c r="AF17" s="35">
        <f t="shared" si="19"/>
      </c>
      <c r="AG17" s="35"/>
      <c r="AH17" s="35">
        <f t="shared" si="20"/>
      </c>
      <c r="AI17" s="35">
        <f t="shared" si="21"/>
      </c>
      <c r="AJ17" s="35">
        <f t="shared" si="22"/>
      </c>
      <c r="AK17" s="35">
        <f t="shared" si="23"/>
      </c>
      <c r="AL17" s="35">
        <f t="shared" si="24"/>
      </c>
      <c r="AM17" s="35">
        <f t="shared" si="25"/>
      </c>
      <c r="AN17" s="35">
        <f t="shared" si="26"/>
      </c>
      <c r="AO17" s="35">
        <f t="shared" si="27"/>
      </c>
    </row>
    <row r="18" spans="1:41" s="31" customFormat="1" ht="27.75" customHeight="1">
      <c r="A18" s="32">
        <v>9</v>
      </c>
      <c r="B18" s="183"/>
      <c r="C18" s="184"/>
      <c r="D18" s="33"/>
      <c r="E18" s="41">
        <f t="shared" si="0"/>
      </c>
      <c r="F18" s="41">
        <f t="shared" si="1"/>
      </c>
      <c r="G18" s="41">
        <f t="shared" si="2"/>
      </c>
      <c r="H18" s="41">
        <f t="shared" si="3"/>
      </c>
      <c r="I18" s="41">
        <f t="shared" si="4"/>
      </c>
      <c r="J18" s="34"/>
      <c r="K18" s="104">
        <f t="shared" si="15"/>
      </c>
      <c r="L18" s="35"/>
      <c r="M18" s="35"/>
      <c r="N18" s="36">
        <v>45</v>
      </c>
      <c r="O18" s="183"/>
      <c r="P18" s="184"/>
      <c r="Q18" s="33"/>
      <c r="R18" s="41">
        <f t="shared" si="5"/>
      </c>
      <c r="S18" s="41">
        <f t="shared" si="6"/>
      </c>
      <c r="T18" s="41">
        <f t="shared" si="7"/>
      </c>
      <c r="U18" s="41">
        <f t="shared" si="8"/>
      </c>
      <c r="V18" s="41">
        <f t="shared" si="9"/>
      </c>
      <c r="W18" s="34"/>
      <c r="X18" s="104">
        <f t="shared" si="16"/>
      </c>
      <c r="Y18" s="35">
        <f t="shared" si="10"/>
      </c>
      <c r="Z18" s="35">
        <f t="shared" si="11"/>
      </c>
      <c r="AA18" s="35">
        <f t="shared" si="12"/>
      </c>
      <c r="AB18" s="35">
        <f t="shared" si="13"/>
      </c>
      <c r="AC18" s="35">
        <f t="shared" si="14"/>
      </c>
      <c r="AD18" s="35">
        <f t="shared" si="17"/>
      </c>
      <c r="AE18" s="35">
        <f t="shared" si="18"/>
      </c>
      <c r="AF18" s="35">
        <f t="shared" si="19"/>
      </c>
      <c r="AG18" s="35"/>
      <c r="AH18" s="35">
        <f t="shared" si="20"/>
      </c>
      <c r="AI18" s="35">
        <f t="shared" si="21"/>
      </c>
      <c r="AJ18" s="35">
        <f t="shared" si="22"/>
      </c>
      <c r="AK18" s="35">
        <f t="shared" si="23"/>
      </c>
      <c r="AL18" s="35">
        <f t="shared" si="24"/>
      </c>
      <c r="AM18" s="35">
        <f t="shared" si="25"/>
      </c>
      <c r="AN18" s="35">
        <f t="shared" si="26"/>
      </c>
      <c r="AO18" s="35">
        <f t="shared" si="27"/>
      </c>
    </row>
    <row r="19" spans="1:41" s="31" customFormat="1" ht="27.75" customHeight="1">
      <c r="A19" s="32">
        <v>10</v>
      </c>
      <c r="B19" s="183"/>
      <c r="C19" s="184"/>
      <c r="D19" s="33"/>
      <c r="E19" s="41">
        <f t="shared" si="0"/>
      </c>
      <c r="F19" s="41">
        <f t="shared" si="1"/>
      </c>
      <c r="G19" s="41">
        <f t="shared" si="2"/>
      </c>
      <c r="H19" s="41">
        <f t="shared" si="3"/>
      </c>
      <c r="I19" s="41">
        <f t="shared" si="4"/>
      </c>
      <c r="J19" s="34"/>
      <c r="K19" s="104">
        <f t="shared" si="15"/>
      </c>
      <c r="L19" s="35"/>
      <c r="M19" s="35"/>
      <c r="N19" s="36">
        <v>46</v>
      </c>
      <c r="O19" s="183"/>
      <c r="P19" s="184"/>
      <c r="Q19" s="33"/>
      <c r="R19" s="41">
        <f t="shared" si="5"/>
      </c>
      <c r="S19" s="41">
        <f t="shared" si="6"/>
      </c>
      <c r="T19" s="41">
        <f t="shared" si="7"/>
      </c>
      <c r="U19" s="41">
        <f t="shared" si="8"/>
      </c>
      <c r="V19" s="41">
        <f t="shared" si="9"/>
      </c>
      <c r="W19" s="34"/>
      <c r="X19" s="104">
        <f t="shared" si="16"/>
      </c>
      <c r="Y19" s="35">
        <f t="shared" si="10"/>
      </c>
      <c r="Z19" s="35">
        <f t="shared" si="11"/>
      </c>
      <c r="AA19" s="35">
        <f t="shared" si="12"/>
      </c>
      <c r="AB19" s="35">
        <f t="shared" si="13"/>
      </c>
      <c r="AC19" s="35">
        <f t="shared" si="14"/>
      </c>
      <c r="AD19" s="35">
        <f t="shared" si="17"/>
      </c>
      <c r="AE19" s="35">
        <f t="shared" si="18"/>
      </c>
      <c r="AF19" s="35">
        <f t="shared" si="19"/>
      </c>
      <c r="AG19" s="35"/>
      <c r="AH19" s="35">
        <f t="shared" si="20"/>
      </c>
      <c r="AI19" s="35">
        <f t="shared" si="21"/>
      </c>
      <c r="AJ19" s="35">
        <f t="shared" si="22"/>
      </c>
      <c r="AK19" s="35">
        <f t="shared" si="23"/>
      </c>
      <c r="AL19" s="35">
        <f t="shared" si="24"/>
      </c>
      <c r="AM19" s="35">
        <f t="shared" si="25"/>
      </c>
      <c r="AN19" s="35">
        <f t="shared" si="26"/>
      </c>
      <c r="AO19" s="35">
        <f t="shared" si="27"/>
      </c>
    </row>
    <row r="20" spans="1:41" s="31" customFormat="1" ht="27.75" customHeight="1">
      <c r="A20" s="32">
        <v>11</v>
      </c>
      <c r="B20" s="183"/>
      <c r="C20" s="184"/>
      <c r="D20" s="33"/>
      <c r="E20" s="41">
        <f t="shared" si="0"/>
      </c>
      <c r="F20" s="41">
        <f t="shared" si="1"/>
      </c>
      <c r="G20" s="41">
        <f t="shared" si="2"/>
      </c>
      <c r="H20" s="41">
        <f t="shared" si="3"/>
      </c>
      <c r="I20" s="41">
        <f t="shared" si="4"/>
      </c>
      <c r="J20" s="34"/>
      <c r="K20" s="104">
        <f t="shared" si="15"/>
      </c>
      <c r="L20" s="35"/>
      <c r="M20" s="35"/>
      <c r="N20" s="36">
        <v>47</v>
      </c>
      <c r="O20" s="183"/>
      <c r="P20" s="184"/>
      <c r="Q20" s="33"/>
      <c r="R20" s="41">
        <f t="shared" si="5"/>
      </c>
      <c r="S20" s="41">
        <f t="shared" si="6"/>
      </c>
      <c r="T20" s="41">
        <f t="shared" si="7"/>
      </c>
      <c r="U20" s="41">
        <f t="shared" si="8"/>
      </c>
      <c r="V20" s="41">
        <f t="shared" si="9"/>
      </c>
      <c r="W20" s="34"/>
      <c r="X20" s="104">
        <f t="shared" si="16"/>
      </c>
      <c r="Y20" s="35">
        <f t="shared" si="10"/>
      </c>
      <c r="Z20" s="35">
        <f t="shared" si="11"/>
      </c>
      <c r="AA20" s="35">
        <f t="shared" si="12"/>
      </c>
      <c r="AB20" s="35">
        <f t="shared" si="13"/>
      </c>
      <c r="AC20" s="35">
        <f t="shared" si="14"/>
      </c>
      <c r="AD20" s="35">
        <f t="shared" si="17"/>
      </c>
      <c r="AE20" s="35">
        <f t="shared" si="18"/>
      </c>
      <c r="AF20" s="35">
        <f t="shared" si="19"/>
      </c>
      <c r="AG20" s="35"/>
      <c r="AH20" s="35">
        <f t="shared" si="20"/>
      </c>
      <c r="AI20" s="35">
        <f t="shared" si="21"/>
      </c>
      <c r="AJ20" s="35">
        <f t="shared" si="22"/>
      </c>
      <c r="AK20" s="35">
        <f t="shared" si="23"/>
      </c>
      <c r="AL20" s="35">
        <f t="shared" si="24"/>
      </c>
      <c r="AM20" s="35">
        <f t="shared" si="25"/>
      </c>
      <c r="AN20" s="35">
        <f t="shared" si="26"/>
      </c>
      <c r="AO20" s="35">
        <f t="shared" si="27"/>
      </c>
    </row>
    <row r="21" spans="1:41" s="31" customFormat="1" ht="27.75" customHeight="1">
      <c r="A21" s="32">
        <v>12</v>
      </c>
      <c r="B21" s="183"/>
      <c r="C21" s="184"/>
      <c r="D21" s="33"/>
      <c r="E21" s="41">
        <f t="shared" si="0"/>
      </c>
      <c r="F21" s="41">
        <f t="shared" si="1"/>
      </c>
      <c r="G21" s="41">
        <f t="shared" si="2"/>
      </c>
      <c r="H21" s="41">
        <f t="shared" si="3"/>
      </c>
      <c r="I21" s="41">
        <f t="shared" si="4"/>
      </c>
      <c r="J21" s="34"/>
      <c r="K21" s="104">
        <f t="shared" si="15"/>
      </c>
      <c r="L21" s="35"/>
      <c r="M21" s="35"/>
      <c r="N21" s="36">
        <v>48</v>
      </c>
      <c r="O21" s="183"/>
      <c r="P21" s="184"/>
      <c r="Q21" s="33"/>
      <c r="R21" s="41">
        <f t="shared" si="5"/>
      </c>
      <c r="S21" s="41">
        <f t="shared" si="6"/>
      </c>
      <c r="T21" s="41">
        <f t="shared" si="7"/>
      </c>
      <c r="U21" s="41">
        <f t="shared" si="8"/>
      </c>
      <c r="V21" s="41">
        <f t="shared" si="9"/>
      </c>
      <c r="W21" s="34"/>
      <c r="X21" s="104">
        <f t="shared" si="16"/>
      </c>
      <c r="Y21" s="35">
        <f t="shared" si="10"/>
      </c>
      <c r="Z21" s="35">
        <f t="shared" si="11"/>
      </c>
      <c r="AA21" s="35">
        <f t="shared" si="12"/>
      </c>
      <c r="AB21" s="35">
        <f t="shared" si="13"/>
      </c>
      <c r="AC21" s="35">
        <f t="shared" si="14"/>
      </c>
      <c r="AD21" s="35">
        <f t="shared" si="17"/>
      </c>
      <c r="AE21" s="35">
        <f t="shared" si="18"/>
      </c>
      <c r="AF21" s="35">
        <f t="shared" si="19"/>
      </c>
      <c r="AG21" s="35"/>
      <c r="AH21" s="35">
        <f t="shared" si="20"/>
      </c>
      <c r="AI21" s="35">
        <f t="shared" si="21"/>
      </c>
      <c r="AJ21" s="35">
        <f t="shared" si="22"/>
      </c>
      <c r="AK21" s="35">
        <f t="shared" si="23"/>
      </c>
      <c r="AL21" s="35">
        <f t="shared" si="24"/>
      </c>
      <c r="AM21" s="35">
        <f t="shared" si="25"/>
      </c>
      <c r="AN21" s="35">
        <f t="shared" si="26"/>
      </c>
      <c r="AO21" s="35">
        <f t="shared" si="27"/>
      </c>
    </row>
    <row r="22" spans="1:41" s="31" customFormat="1" ht="27.75" customHeight="1">
      <c r="A22" s="32">
        <v>13</v>
      </c>
      <c r="B22" s="183"/>
      <c r="C22" s="184"/>
      <c r="D22" s="33"/>
      <c r="E22" s="41">
        <f t="shared" si="0"/>
      </c>
      <c r="F22" s="41">
        <f t="shared" si="1"/>
      </c>
      <c r="G22" s="41">
        <f t="shared" si="2"/>
      </c>
      <c r="H22" s="41">
        <f t="shared" si="3"/>
      </c>
      <c r="I22" s="41">
        <f t="shared" si="4"/>
      </c>
      <c r="J22" s="34"/>
      <c r="K22" s="104">
        <f t="shared" si="15"/>
      </c>
      <c r="L22" s="35"/>
      <c r="M22" s="35"/>
      <c r="N22" s="36">
        <v>49</v>
      </c>
      <c r="O22" s="183"/>
      <c r="P22" s="184"/>
      <c r="Q22" s="33"/>
      <c r="R22" s="41">
        <f t="shared" si="5"/>
      </c>
      <c r="S22" s="41">
        <f t="shared" si="6"/>
      </c>
      <c r="T22" s="41">
        <f t="shared" si="7"/>
      </c>
      <c r="U22" s="41">
        <f t="shared" si="8"/>
      </c>
      <c r="V22" s="41">
        <f t="shared" si="9"/>
      </c>
      <c r="W22" s="34"/>
      <c r="X22" s="104">
        <f t="shared" si="16"/>
      </c>
      <c r="Y22" s="35">
        <f t="shared" si="10"/>
      </c>
      <c r="Z22" s="35">
        <f t="shared" si="11"/>
      </c>
      <c r="AA22" s="35">
        <f t="shared" si="12"/>
      </c>
      <c r="AB22" s="35">
        <f t="shared" si="13"/>
      </c>
      <c r="AC22" s="35">
        <f t="shared" si="14"/>
      </c>
      <c r="AD22" s="35">
        <f t="shared" si="17"/>
      </c>
      <c r="AE22" s="35">
        <f t="shared" si="18"/>
      </c>
      <c r="AF22" s="35">
        <f t="shared" si="19"/>
      </c>
      <c r="AG22" s="35"/>
      <c r="AH22" s="35">
        <f t="shared" si="20"/>
      </c>
      <c r="AI22" s="35">
        <f t="shared" si="21"/>
      </c>
      <c r="AJ22" s="35">
        <f t="shared" si="22"/>
      </c>
      <c r="AK22" s="35">
        <f t="shared" si="23"/>
      </c>
      <c r="AL22" s="35">
        <f t="shared" si="24"/>
      </c>
      <c r="AM22" s="35">
        <f t="shared" si="25"/>
      </c>
      <c r="AN22" s="35">
        <f t="shared" si="26"/>
      </c>
      <c r="AO22" s="35">
        <f t="shared" si="27"/>
      </c>
    </row>
    <row r="23" spans="1:41" s="31" customFormat="1" ht="27.75" customHeight="1">
      <c r="A23" s="32">
        <v>14</v>
      </c>
      <c r="B23" s="183"/>
      <c r="C23" s="184"/>
      <c r="D23" s="33"/>
      <c r="E23" s="41">
        <f t="shared" si="0"/>
      </c>
      <c r="F23" s="41">
        <f t="shared" si="1"/>
      </c>
      <c r="G23" s="41">
        <f t="shared" si="2"/>
      </c>
      <c r="H23" s="41">
        <f t="shared" si="3"/>
      </c>
      <c r="I23" s="41">
        <f t="shared" si="4"/>
      </c>
      <c r="J23" s="34"/>
      <c r="K23" s="104">
        <f t="shared" si="15"/>
      </c>
      <c r="L23" s="35"/>
      <c r="M23" s="35"/>
      <c r="N23" s="36">
        <v>50</v>
      </c>
      <c r="O23" s="183"/>
      <c r="P23" s="184"/>
      <c r="Q23" s="33"/>
      <c r="R23" s="41">
        <f t="shared" si="5"/>
      </c>
      <c r="S23" s="41">
        <f t="shared" si="6"/>
      </c>
      <c r="T23" s="41">
        <f t="shared" si="7"/>
      </c>
      <c r="U23" s="41">
        <f t="shared" si="8"/>
      </c>
      <c r="V23" s="41">
        <f t="shared" si="9"/>
      </c>
      <c r="W23" s="34"/>
      <c r="X23" s="104">
        <f t="shared" si="16"/>
      </c>
      <c r="Y23" s="35">
        <f aca="true" t="shared" si="28" ref="Y23:Y45">IF(AND(J23&gt;0,J23&lt;3),1,"")</f>
      </c>
      <c r="Z23" s="35">
        <f aca="true" t="shared" si="29" ref="Z23:Z45">IF(AND(J23&gt;2,J23&lt;8),2,"")</f>
      </c>
      <c r="AA23" s="35">
        <f aca="true" t="shared" si="30" ref="AA23:AA45">IF(AND(J23&gt;7,J23&lt;16),3,"")</f>
      </c>
      <c r="AB23" s="35">
        <f aca="true" t="shared" si="31" ref="AB23:AB45">IF(AND(J23&gt;15,J23&lt;51),4,"")</f>
      </c>
      <c r="AC23" s="35">
        <f aca="true" t="shared" si="32" ref="AC23:AC45">IF(J23&gt;50,5,"")</f>
      </c>
      <c r="AD23" s="35">
        <f t="shared" si="17"/>
      </c>
      <c r="AE23" s="35">
        <f t="shared" si="18"/>
      </c>
      <c r="AF23" s="35">
        <f t="shared" si="19"/>
      </c>
      <c r="AG23" s="35"/>
      <c r="AH23" s="35">
        <f t="shared" si="20"/>
      </c>
      <c r="AI23" s="35">
        <f t="shared" si="21"/>
      </c>
      <c r="AJ23" s="35">
        <f t="shared" si="22"/>
      </c>
      <c r="AK23" s="35">
        <f t="shared" si="23"/>
      </c>
      <c r="AL23" s="35">
        <f t="shared" si="24"/>
      </c>
      <c r="AM23" s="35">
        <f t="shared" si="25"/>
      </c>
      <c r="AN23" s="35">
        <f t="shared" si="26"/>
      </c>
      <c r="AO23" s="35">
        <f t="shared" si="27"/>
      </c>
    </row>
    <row r="24" spans="1:41" s="31" customFormat="1" ht="27.75" customHeight="1">
      <c r="A24" s="32">
        <v>15</v>
      </c>
      <c r="B24" s="183"/>
      <c r="C24" s="184"/>
      <c r="D24" s="33"/>
      <c r="E24" s="41">
        <f t="shared" si="0"/>
      </c>
      <c r="F24" s="41">
        <f t="shared" si="1"/>
      </c>
      <c r="G24" s="41">
        <f t="shared" si="2"/>
      </c>
      <c r="H24" s="41">
        <f t="shared" si="3"/>
      </c>
      <c r="I24" s="41">
        <f t="shared" si="4"/>
      </c>
      <c r="J24" s="34"/>
      <c r="K24" s="104">
        <f t="shared" si="15"/>
      </c>
      <c r="L24" s="35"/>
      <c r="M24" s="35"/>
      <c r="N24" s="36"/>
      <c r="O24" s="186" t="s">
        <v>33</v>
      </c>
      <c r="P24" s="186"/>
      <c r="Q24" s="37"/>
      <c r="R24" s="41"/>
      <c r="S24" s="41"/>
      <c r="T24" s="41"/>
      <c r="U24" s="41"/>
      <c r="V24" s="41"/>
      <c r="W24" s="38"/>
      <c r="X24" s="105"/>
      <c r="Y24" s="35">
        <f t="shared" si="28"/>
      </c>
      <c r="Z24" s="35">
        <f t="shared" si="29"/>
      </c>
      <c r="AA24" s="35">
        <f t="shared" si="30"/>
      </c>
      <c r="AB24" s="35">
        <f t="shared" si="31"/>
      </c>
      <c r="AC24" s="35">
        <f t="shared" si="32"/>
      </c>
      <c r="AD24" s="35">
        <f t="shared" si="17"/>
      </c>
      <c r="AE24" s="35">
        <f t="shared" si="18"/>
      </c>
      <c r="AF24" s="35">
        <f t="shared" si="19"/>
      </c>
      <c r="AG24" s="35"/>
      <c r="AH24" s="35" t="s">
        <v>34</v>
      </c>
      <c r="AI24" s="35"/>
      <c r="AJ24" s="35"/>
      <c r="AK24" s="35"/>
      <c r="AL24" s="35"/>
      <c r="AM24" s="35"/>
      <c r="AN24" s="39">
        <f>SUM(AE10:AE45)+SUM(AN10:AN23)</f>
        <v>0</v>
      </c>
      <c r="AO24" s="39">
        <f>SUM(AF10:AF45)+SUM(AO10:AO23)</f>
        <v>0</v>
      </c>
    </row>
    <row r="25" spans="1:41" s="31" customFormat="1" ht="27.75" customHeight="1">
      <c r="A25" s="32">
        <v>16</v>
      </c>
      <c r="B25" s="183"/>
      <c r="C25" s="184"/>
      <c r="D25" s="33"/>
      <c r="E25" s="41">
        <f t="shared" si="0"/>
      </c>
      <c r="F25" s="41">
        <f t="shared" si="1"/>
      </c>
      <c r="G25" s="41">
        <f t="shared" si="2"/>
      </c>
      <c r="H25" s="41">
        <f t="shared" si="3"/>
      </c>
      <c r="I25" s="41">
        <f t="shared" si="4"/>
      </c>
      <c r="J25" s="34"/>
      <c r="K25" s="104">
        <f t="shared" si="15"/>
      </c>
      <c r="L25" s="35"/>
      <c r="M25" s="35"/>
      <c r="N25" s="36">
        <v>51</v>
      </c>
      <c r="O25" s="187"/>
      <c r="P25" s="188"/>
      <c r="Q25" s="40"/>
      <c r="R25" s="41"/>
      <c r="S25" s="41"/>
      <c r="T25" s="41"/>
      <c r="U25" s="41"/>
      <c r="V25" s="41"/>
      <c r="W25" s="42"/>
      <c r="X25" s="106"/>
      <c r="Y25" s="35">
        <f t="shared" si="28"/>
      </c>
      <c r="Z25" s="35">
        <f t="shared" si="29"/>
      </c>
      <c r="AA25" s="35">
        <f t="shared" si="30"/>
      </c>
      <c r="AB25" s="35">
        <f t="shared" si="31"/>
      </c>
      <c r="AC25" s="35">
        <f t="shared" si="32"/>
      </c>
      <c r="AD25" s="35">
        <f t="shared" si="17"/>
      </c>
      <c r="AE25" s="35">
        <f t="shared" si="18"/>
      </c>
      <c r="AF25" s="35">
        <f t="shared" si="19"/>
      </c>
      <c r="AG25" s="35"/>
      <c r="AH25" s="35" t="s">
        <v>35</v>
      </c>
      <c r="AI25" s="35"/>
      <c r="AJ25" s="35"/>
      <c r="AK25" s="35"/>
      <c r="AL25" s="35"/>
      <c r="AM25" s="35"/>
      <c r="AN25" s="43" t="e">
        <f>AN24/W48</f>
        <v>#DIV/0!</v>
      </c>
      <c r="AO25" s="43" t="e">
        <f>AO24/W48</f>
        <v>#DIV/0!</v>
      </c>
    </row>
    <row r="26" spans="1:41" s="31" customFormat="1" ht="27.75" customHeight="1">
      <c r="A26" s="32">
        <v>17</v>
      </c>
      <c r="B26" s="183"/>
      <c r="C26" s="184"/>
      <c r="D26" s="33"/>
      <c r="E26" s="41">
        <f t="shared" si="0"/>
      </c>
      <c r="F26" s="41">
        <f t="shared" si="1"/>
      </c>
      <c r="G26" s="41">
        <f t="shared" si="2"/>
      </c>
      <c r="H26" s="41">
        <f t="shared" si="3"/>
      </c>
      <c r="I26" s="41">
        <f t="shared" si="4"/>
      </c>
      <c r="J26" s="34"/>
      <c r="K26" s="104">
        <f t="shared" si="15"/>
      </c>
      <c r="L26" s="35"/>
      <c r="M26" s="35"/>
      <c r="N26" s="36">
        <v>52</v>
      </c>
      <c r="O26" s="187"/>
      <c r="P26" s="188"/>
      <c r="Q26" s="40"/>
      <c r="R26" s="41"/>
      <c r="S26" s="41"/>
      <c r="T26" s="41"/>
      <c r="U26" s="41"/>
      <c r="V26" s="41"/>
      <c r="W26" s="42"/>
      <c r="X26" s="106"/>
      <c r="Y26" s="35">
        <f t="shared" si="28"/>
      </c>
      <c r="Z26" s="35">
        <f t="shared" si="29"/>
      </c>
      <c r="AA26" s="35">
        <f t="shared" si="30"/>
      </c>
      <c r="AB26" s="35">
        <f t="shared" si="31"/>
      </c>
      <c r="AC26" s="35">
        <f t="shared" si="32"/>
      </c>
      <c r="AD26" s="35">
        <f t="shared" si="17"/>
      </c>
      <c r="AE26" s="35">
        <f t="shared" si="18"/>
      </c>
      <c r="AF26" s="35">
        <f t="shared" si="19"/>
      </c>
      <c r="AG26" s="35"/>
      <c r="AH26" s="35" t="s">
        <v>36</v>
      </c>
      <c r="AI26" s="35"/>
      <c r="AJ26" s="35"/>
      <c r="AK26" s="35"/>
      <c r="AL26" s="35"/>
      <c r="AM26" s="44" t="e">
        <f>LARGE(AN26:AO26,1)</f>
        <v>#DIV/0!</v>
      </c>
      <c r="AN26" s="35" t="e">
        <f>IF(COUNTA(E7)=0,AN25,"")</f>
        <v>#DIV/0!</v>
      </c>
      <c r="AO26" s="35">
        <f>IF(COUNTA(E7)=1,AO25,"")</f>
      </c>
    </row>
    <row r="27" spans="1:41" s="31" customFormat="1" ht="27.75" customHeight="1">
      <c r="A27" s="32">
        <v>18</v>
      </c>
      <c r="B27" s="183"/>
      <c r="C27" s="184"/>
      <c r="D27" s="33"/>
      <c r="E27" s="41">
        <f t="shared" si="0"/>
      </c>
      <c r="F27" s="41">
        <f t="shared" si="1"/>
      </c>
      <c r="G27" s="41">
        <f t="shared" si="2"/>
      </c>
      <c r="H27" s="41">
        <f t="shared" si="3"/>
      </c>
      <c r="I27" s="41">
        <f t="shared" si="4"/>
      </c>
      <c r="J27" s="34"/>
      <c r="K27" s="104">
        <f t="shared" si="15"/>
      </c>
      <c r="L27" s="35"/>
      <c r="M27" s="35"/>
      <c r="N27" s="36">
        <v>53</v>
      </c>
      <c r="O27" s="187"/>
      <c r="P27" s="188"/>
      <c r="Q27" s="40"/>
      <c r="R27" s="45"/>
      <c r="S27" s="45"/>
      <c r="T27" s="45"/>
      <c r="U27" s="45"/>
      <c r="V27" s="45"/>
      <c r="W27" s="42"/>
      <c r="X27" s="106"/>
      <c r="Y27" s="35">
        <f t="shared" si="28"/>
      </c>
      <c r="Z27" s="35">
        <f t="shared" si="29"/>
      </c>
      <c r="AA27" s="35">
        <f t="shared" si="30"/>
      </c>
      <c r="AB27" s="35">
        <f t="shared" si="31"/>
      </c>
      <c r="AC27" s="35">
        <f t="shared" si="32"/>
      </c>
      <c r="AD27" s="35">
        <f t="shared" si="17"/>
      </c>
      <c r="AE27" s="35">
        <f t="shared" si="18"/>
      </c>
      <c r="AF27" s="35">
        <f t="shared" si="19"/>
      </c>
      <c r="AG27" s="35"/>
      <c r="AH27" s="35"/>
      <c r="AI27" s="35"/>
      <c r="AJ27" s="35"/>
      <c r="AK27" s="35"/>
      <c r="AL27" s="35"/>
      <c r="AM27" s="35"/>
      <c r="AN27" s="35"/>
      <c r="AO27" s="35"/>
    </row>
    <row r="28" spans="1:41" s="31" customFormat="1" ht="27.75" customHeight="1">
      <c r="A28" s="32">
        <v>19</v>
      </c>
      <c r="B28" s="183"/>
      <c r="C28" s="184"/>
      <c r="D28" s="33"/>
      <c r="E28" s="41">
        <f t="shared" si="0"/>
      </c>
      <c r="F28" s="41">
        <f t="shared" si="1"/>
      </c>
      <c r="G28" s="41">
        <f t="shared" si="2"/>
      </c>
      <c r="H28" s="41">
        <f t="shared" si="3"/>
      </c>
      <c r="I28" s="41">
        <f t="shared" si="4"/>
      </c>
      <c r="J28" s="34"/>
      <c r="K28" s="104">
        <f t="shared" si="15"/>
      </c>
      <c r="L28" s="35"/>
      <c r="M28" s="35"/>
      <c r="N28" s="36">
        <v>54</v>
      </c>
      <c r="O28" s="187"/>
      <c r="P28" s="188"/>
      <c r="Q28" s="40"/>
      <c r="R28" s="45"/>
      <c r="S28" s="45"/>
      <c r="T28" s="45"/>
      <c r="U28" s="45"/>
      <c r="V28" s="45"/>
      <c r="W28" s="42"/>
      <c r="X28" s="106"/>
      <c r="Y28" s="35">
        <f t="shared" si="28"/>
      </c>
      <c r="Z28" s="35">
        <f t="shared" si="29"/>
      </c>
      <c r="AA28" s="35">
        <f t="shared" si="30"/>
      </c>
      <c r="AB28" s="35">
        <f t="shared" si="31"/>
      </c>
      <c r="AC28" s="35">
        <f t="shared" si="32"/>
      </c>
      <c r="AD28" s="35">
        <f t="shared" si="17"/>
      </c>
      <c r="AE28" s="35">
        <f t="shared" si="18"/>
      </c>
      <c r="AF28" s="35">
        <f t="shared" si="19"/>
      </c>
      <c r="AG28" s="35"/>
      <c r="AH28" s="35"/>
      <c r="AI28" s="35"/>
      <c r="AJ28" s="35"/>
      <c r="AK28" s="35"/>
      <c r="AL28" s="35"/>
      <c r="AM28" s="35"/>
      <c r="AN28" s="35"/>
      <c r="AO28" s="35"/>
    </row>
    <row r="29" spans="1:41" s="31" customFormat="1" ht="27.75" customHeight="1">
      <c r="A29" s="32">
        <v>20</v>
      </c>
      <c r="B29" s="183"/>
      <c r="C29" s="184"/>
      <c r="D29" s="33"/>
      <c r="E29" s="41">
        <f t="shared" si="0"/>
      </c>
      <c r="F29" s="41">
        <f t="shared" si="1"/>
      </c>
      <c r="G29" s="41">
        <f t="shared" si="2"/>
      </c>
      <c r="H29" s="41">
        <f t="shared" si="3"/>
      </c>
      <c r="I29" s="41">
        <f t="shared" si="4"/>
      </c>
      <c r="J29" s="34"/>
      <c r="K29" s="104">
        <f t="shared" si="15"/>
      </c>
      <c r="L29" s="35"/>
      <c r="M29" s="35"/>
      <c r="N29" s="36">
        <v>55</v>
      </c>
      <c r="O29" s="187"/>
      <c r="P29" s="188"/>
      <c r="Q29" s="40"/>
      <c r="R29" s="45"/>
      <c r="S29" s="45"/>
      <c r="T29" s="45"/>
      <c r="U29" s="45"/>
      <c r="V29" s="45"/>
      <c r="W29" s="42"/>
      <c r="X29" s="106"/>
      <c r="Y29" s="35">
        <f t="shared" si="28"/>
      </c>
      <c r="Z29" s="35">
        <f t="shared" si="29"/>
      </c>
      <c r="AA29" s="35">
        <f t="shared" si="30"/>
      </c>
      <c r="AB29" s="35">
        <f t="shared" si="31"/>
      </c>
      <c r="AC29" s="35">
        <f t="shared" si="32"/>
      </c>
      <c r="AD29" s="35">
        <f t="shared" si="17"/>
      </c>
      <c r="AE29" s="35">
        <f t="shared" si="18"/>
      </c>
      <c r="AF29" s="35">
        <f t="shared" si="19"/>
      </c>
      <c r="AG29" s="35"/>
      <c r="AH29" s="35"/>
      <c r="AI29" s="35"/>
      <c r="AJ29" s="35"/>
      <c r="AK29" s="35"/>
      <c r="AL29" s="35"/>
      <c r="AM29" s="35"/>
      <c r="AN29" s="35"/>
      <c r="AO29" s="35"/>
    </row>
    <row r="30" spans="1:41" s="31" customFormat="1" ht="27.75" customHeight="1">
      <c r="A30" s="32">
        <v>21</v>
      </c>
      <c r="B30" s="183"/>
      <c r="C30" s="184"/>
      <c r="D30" s="33"/>
      <c r="E30" s="41">
        <f t="shared" si="0"/>
      </c>
      <c r="F30" s="41">
        <f t="shared" si="1"/>
      </c>
      <c r="G30" s="41">
        <f t="shared" si="2"/>
      </c>
      <c r="H30" s="41">
        <f t="shared" si="3"/>
      </c>
      <c r="I30" s="41">
        <f t="shared" si="4"/>
      </c>
      <c r="J30" s="34"/>
      <c r="K30" s="104">
        <f t="shared" si="15"/>
      </c>
      <c r="L30" s="35"/>
      <c r="M30" s="35"/>
      <c r="N30" s="36">
        <v>56</v>
      </c>
      <c r="O30" s="187"/>
      <c r="P30" s="188"/>
      <c r="Q30" s="40"/>
      <c r="R30" s="45"/>
      <c r="S30" s="45"/>
      <c r="T30" s="45"/>
      <c r="U30" s="45"/>
      <c r="V30" s="45"/>
      <c r="W30" s="42"/>
      <c r="X30" s="106"/>
      <c r="Y30" s="35">
        <f t="shared" si="28"/>
      </c>
      <c r="Z30" s="35">
        <f t="shared" si="29"/>
      </c>
      <c r="AA30" s="35">
        <f t="shared" si="30"/>
      </c>
      <c r="AB30" s="35">
        <f t="shared" si="31"/>
      </c>
      <c r="AC30" s="35">
        <f t="shared" si="32"/>
      </c>
      <c r="AD30" s="35">
        <f t="shared" si="17"/>
      </c>
      <c r="AE30" s="35">
        <f t="shared" si="18"/>
      </c>
      <c r="AF30" s="35">
        <f t="shared" si="19"/>
      </c>
      <c r="AG30" s="35"/>
      <c r="AH30" s="35"/>
      <c r="AI30" s="35"/>
      <c r="AJ30" s="35"/>
      <c r="AK30" s="35"/>
      <c r="AL30" s="35"/>
      <c r="AM30" s="35"/>
      <c r="AN30" s="35"/>
      <c r="AO30" s="35"/>
    </row>
    <row r="31" spans="1:41" s="31" customFormat="1" ht="27.75" customHeight="1">
      <c r="A31" s="32">
        <v>22</v>
      </c>
      <c r="B31" s="183"/>
      <c r="C31" s="184"/>
      <c r="D31" s="33"/>
      <c r="E31" s="41">
        <f t="shared" si="0"/>
      </c>
      <c r="F31" s="41">
        <f t="shared" si="1"/>
      </c>
      <c r="G31" s="41">
        <f t="shared" si="2"/>
      </c>
      <c r="H31" s="41">
        <f t="shared" si="3"/>
      </c>
      <c r="I31" s="41">
        <f t="shared" si="4"/>
      </c>
      <c r="J31" s="34"/>
      <c r="K31" s="104">
        <f t="shared" si="15"/>
      </c>
      <c r="L31" s="35"/>
      <c r="M31" s="35"/>
      <c r="N31" s="36">
        <v>57</v>
      </c>
      <c r="O31" s="187"/>
      <c r="P31" s="188"/>
      <c r="Q31" s="40"/>
      <c r="R31" s="45"/>
      <c r="S31" s="45"/>
      <c r="T31" s="45"/>
      <c r="U31" s="45"/>
      <c r="V31" s="45"/>
      <c r="W31" s="42"/>
      <c r="X31" s="106"/>
      <c r="Y31" s="35">
        <f t="shared" si="28"/>
      </c>
      <c r="Z31" s="35">
        <f t="shared" si="29"/>
      </c>
      <c r="AA31" s="35">
        <f t="shared" si="30"/>
      </c>
      <c r="AB31" s="35">
        <f t="shared" si="31"/>
      </c>
      <c r="AC31" s="35">
        <f t="shared" si="32"/>
      </c>
      <c r="AD31" s="35">
        <f t="shared" si="17"/>
      </c>
      <c r="AE31" s="35">
        <f t="shared" si="18"/>
      </c>
      <c r="AF31" s="35">
        <f t="shared" si="19"/>
      </c>
      <c r="AG31" s="35"/>
      <c r="AH31" s="35"/>
      <c r="AI31" s="35"/>
      <c r="AJ31" s="35"/>
      <c r="AK31" s="35"/>
      <c r="AL31" s="35"/>
      <c r="AM31" s="35"/>
      <c r="AN31" s="35"/>
      <c r="AO31" s="35"/>
    </row>
    <row r="32" spans="1:41" s="31" customFormat="1" ht="27.75" customHeight="1">
      <c r="A32" s="32">
        <v>23</v>
      </c>
      <c r="B32" s="183"/>
      <c r="C32" s="184"/>
      <c r="D32" s="33"/>
      <c r="E32" s="41">
        <f t="shared" si="0"/>
      </c>
      <c r="F32" s="41">
        <f t="shared" si="1"/>
      </c>
      <c r="G32" s="41">
        <f t="shared" si="2"/>
      </c>
      <c r="H32" s="41">
        <f t="shared" si="3"/>
      </c>
      <c r="I32" s="41">
        <f t="shared" si="4"/>
      </c>
      <c r="J32" s="34"/>
      <c r="K32" s="104">
        <f t="shared" si="15"/>
      </c>
      <c r="L32" s="35"/>
      <c r="M32" s="35"/>
      <c r="N32" s="36">
        <v>58</v>
      </c>
      <c r="O32" s="187"/>
      <c r="P32" s="188"/>
      <c r="Q32" s="40"/>
      <c r="R32" s="45"/>
      <c r="S32" s="45"/>
      <c r="T32" s="45"/>
      <c r="U32" s="45"/>
      <c r="V32" s="45"/>
      <c r="W32" s="42"/>
      <c r="X32" s="106"/>
      <c r="Y32" s="35">
        <f t="shared" si="28"/>
      </c>
      <c r="Z32" s="35">
        <f t="shared" si="29"/>
      </c>
      <c r="AA32" s="35">
        <f t="shared" si="30"/>
      </c>
      <c r="AB32" s="35">
        <f t="shared" si="31"/>
      </c>
      <c r="AC32" s="35">
        <f t="shared" si="32"/>
      </c>
      <c r="AD32" s="35">
        <f t="shared" si="17"/>
      </c>
      <c r="AE32" s="35">
        <f t="shared" si="18"/>
      </c>
      <c r="AF32" s="35">
        <f t="shared" si="19"/>
      </c>
      <c r="AG32" s="35"/>
      <c r="AH32" s="35"/>
      <c r="AI32" s="35"/>
      <c r="AJ32" s="35"/>
      <c r="AK32" s="35"/>
      <c r="AL32" s="35"/>
      <c r="AM32" s="35"/>
      <c r="AN32" s="35"/>
      <c r="AO32" s="35"/>
    </row>
    <row r="33" spans="1:41" s="31" customFormat="1" ht="27.75" customHeight="1">
      <c r="A33" s="32">
        <v>24</v>
      </c>
      <c r="B33" s="183"/>
      <c r="C33" s="184"/>
      <c r="D33" s="33"/>
      <c r="E33" s="41">
        <f t="shared" si="0"/>
      </c>
      <c r="F33" s="41">
        <f t="shared" si="1"/>
      </c>
      <c r="G33" s="41">
        <f t="shared" si="2"/>
      </c>
      <c r="H33" s="41">
        <f t="shared" si="3"/>
      </c>
      <c r="I33" s="41">
        <f t="shared" si="4"/>
      </c>
      <c r="J33" s="34"/>
      <c r="K33" s="104">
        <f t="shared" si="15"/>
      </c>
      <c r="L33" s="35"/>
      <c r="M33" s="35"/>
      <c r="N33" s="36">
        <v>59</v>
      </c>
      <c r="O33" s="187"/>
      <c r="P33" s="188"/>
      <c r="Q33" s="40"/>
      <c r="R33" s="45"/>
      <c r="S33" s="45"/>
      <c r="T33" s="45"/>
      <c r="U33" s="45"/>
      <c r="V33" s="45"/>
      <c r="W33" s="42"/>
      <c r="X33" s="106"/>
      <c r="Y33" s="35">
        <f t="shared" si="28"/>
      </c>
      <c r="Z33" s="35">
        <f t="shared" si="29"/>
      </c>
      <c r="AA33" s="35">
        <f t="shared" si="30"/>
      </c>
      <c r="AB33" s="35">
        <f t="shared" si="31"/>
      </c>
      <c r="AC33" s="35">
        <f t="shared" si="32"/>
      </c>
      <c r="AD33" s="35">
        <f t="shared" si="17"/>
      </c>
      <c r="AE33" s="35">
        <f t="shared" si="18"/>
      </c>
      <c r="AF33" s="35">
        <f t="shared" si="19"/>
      </c>
      <c r="AG33" s="35"/>
      <c r="AH33" s="35"/>
      <c r="AI33" s="35"/>
      <c r="AJ33" s="35"/>
      <c r="AK33" s="35"/>
      <c r="AL33" s="35"/>
      <c r="AM33" s="35"/>
      <c r="AN33" s="35"/>
      <c r="AO33" s="35"/>
    </row>
    <row r="34" spans="1:41" s="31" customFormat="1" ht="27.75" customHeight="1">
      <c r="A34" s="32">
        <v>25</v>
      </c>
      <c r="B34" s="183"/>
      <c r="C34" s="184"/>
      <c r="D34" s="33"/>
      <c r="E34" s="41">
        <f t="shared" si="0"/>
      </c>
      <c r="F34" s="41">
        <f t="shared" si="1"/>
      </c>
      <c r="G34" s="41">
        <f t="shared" si="2"/>
      </c>
      <c r="H34" s="41">
        <f t="shared" si="3"/>
      </c>
      <c r="I34" s="41">
        <f t="shared" si="4"/>
      </c>
      <c r="J34" s="34"/>
      <c r="K34" s="104">
        <f t="shared" si="15"/>
      </c>
      <c r="L34" s="35"/>
      <c r="M34" s="35"/>
      <c r="N34" s="36">
        <v>60</v>
      </c>
      <c r="O34" s="187"/>
      <c r="P34" s="188"/>
      <c r="Q34" s="40"/>
      <c r="R34" s="45"/>
      <c r="S34" s="45"/>
      <c r="T34" s="45"/>
      <c r="U34" s="45"/>
      <c r="V34" s="45"/>
      <c r="W34" s="42"/>
      <c r="X34" s="106"/>
      <c r="Y34" s="35">
        <f t="shared" si="28"/>
      </c>
      <c r="Z34" s="35">
        <f t="shared" si="29"/>
      </c>
      <c r="AA34" s="35">
        <f t="shared" si="30"/>
      </c>
      <c r="AB34" s="35">
        <f t="shared" si="31"/>
      </c>
      <c r="AC34" s="35">
        <f t="shared" si="32"/>
      </c>
      <c r="AD34" s="35">
        <f t="shared" si="17"/>
      </c>
      <c r="AE34" s="35">
        <f t="shared" si="18"/>
      </c>
      <c r="AF34" s="35">
        <f t="shared" si="19"/>
      </c>
      <c r="AG34" s="35"/>
      <c r="AH34" s="35"/>
      <c r="AI34" s="35"/>
      <c r="AJ34" s="35"/>
      <c r="AK34" s="35"/>
      <c r="AL34" s="35"/>
      <c r="AM34" s="35"/>
      <c r="AN34" s="35"/>
      <c r="AO34" s="35"/>
    </row>
    <row r="35" spans="1:41" s="31" customFormat="1" ht="27.75" customHeight="1">
      <c r="A35" s="32">
        <v>26</v>
      </c>
      <c r="B35" s="183"/>
      <c r="C35" s="184"/>
      <c r="D35" s="33"/>
      <c r="E35" s="41">
        <f t="shared" si="0"/>
      </c>
      <c r="F35" s="41">
        <f t="shared" si="1"/>
      </c>
      <c r="G35" s="41">
        <f t="shared" si="2"/>
      </c>
      <c r="H35" s="41">
        <f t="shared" si="3"/>
      </c>
      <c r="I35" s="41">
        <f t="shared" si="4"/>
      </c>
      <c r="J35" s="34"/>
      <c r="K35" s="104">
        <f t="shared" si="15"/>
      </c>
      <c r="L35" s="35"/>
      <c r="M35" s="35"/>
      <c r="N35" s="36">
        <v>61</v>
      </c>
      <c r="O35" s="187"/>
      <c r="P35" s="188"/>
      <c r="Q35" s="40"/>
      <c r="R35" s="45"/>
      <c r="S35" s="45"/>
      <c r="T35" s="45"/>
      <c r="U35" s="45"/>
      <c r="V35" s="45"/>
      <c r="W35" s="42"/>
      <c r="X35" s="106"/>
      <c r="Y35" s="35">
        <f t="shared" si="28"/>
      </c>
      <c r="Z35" s="35">
        <f t="shared" si="29"/>
      </c>
      <c r="AA35" s="35">
        <f t="shared" si="30"/>
      </c>
      <c r="AB35" s="35">
        <f t="shared" si="31"/>
      </c>
      <c r="AC35" s="35">
        <f t="shared" si="32"/>
      </c>
      <c r="AD35" s="35">
        <f t="shared" si="17"/>
      </c>
      <c r="AE35" s="35">
        <f t="shared" si="18"/>
      </c>
      <c r="AF35" s="35">
        <f t="shared" si="19"/>
      </c>
      <c r="AG35" s="35"/>
      <c r="AH35" s="35"/>
      <c r="AI35" s="35"/>
      <c r="AJ35" s="35"/>
      <c r="AK35" s="35"/>
      <c r="AL35" s="35"/>
      <c r="AM35" s="35"/>
      <c r="AN35" s="35"/>
      <c r="AO35" s="35"/>
    </row>
    <row r="36" spans="1:41" s="31" customFormat="1" ht="27.75" customHeight="1">
      <c r="A36" s="32">
        <v>27</v>
      </c>
      <c r="B36" s="183"/>
      <c r="C36" s="184"/>
      <c r="D36" s="33"/>
      <c r="E36" s="41">
        <f t="shared" si="0"/>
      </c>
      <c r="F36" s="41">
        <f t="shared" si="1"/>
      </c>
      <c r="G36" s="41">
        <f t="shared" si="2"/>
      </c>
      <c r="H36" s="41">
        <f t="shared" si="3"/>
      </c>
      <c r="I36" s="41">
        <f t="shared" si="4"/>
      </c>
      <c r="J36" s="34"/>
      <c r="K36" s="104">
        <f t="shared" si="15"/>
      </c>
      <c r="L36" s="35"/>
      <c r="M36" s="35"/>
      <c r="N36" s="36">
        <v>62</v>
      </c>
      <c r="O36" s="187"/>
      <c r="P36" s="188"/>
      <c r="Q36" s="40"/>
      <c r="R36" s="45"/>
      <c r="S36" s="45"/>
      <c r="T36" s="45"/>
      <c r="U36" s="45"/>
      <c r="V36" s="45"/>
      <c r="W36" s="42"/>
      <c r="X36" s="106"/>
      <c r="Y36" s="35">
        <f t="shared" si="28"/>
      </c>
      <c r="Z36" s="35">
        <f t="shared" si="29"/>
      </c>
      <c r="AA36" s="35">
        <f t="shared" si="30"/>
      </c>
      <c r="AB36" s="35">
        <f t="shared" si="31"/>
      </c>
      <c r="AC36" s="35">
        <f t="shared" si="32"/>
      </c>
      <c r="AD36" s="35">
        <f t="shared" si="17"/>
      </c>
      <c r="AE36" s="35">
        <f t="shared" si="18"/>
      </c>
      <c r="AF36" s="35">
        <f t="shared" si="19"/>
      </c>
      <c r="AG36" s="35"/>
      <c r="AH36" s="35"/>
      <c r="AI36" s="35"/>
      <c r="AJ36" s="35"/>
      <c r="AK36" s="35"/>
      <c r="AL36" s="35"/>
      <c r="AM36" s="35"/>
      <c r="AN36" s="35"/>
      <c r="AO36" s="35"/>
    </row>
    <row r="37" spans="1:41" s="31" customFormat="1" ht="27.75" customHeight="1">
      <c r="A37" s="32">
        <v>28</v>
      </c>
      <c r="B37" s="183"/>
      <c r="C37" s="184"/>
      <c r="D37" s="33"/>
      <c r="E37" s="41">
        <f t="shared" si="0"/>
      </c>
      <c r="F37" s="41">
        <f t="shared" si="1"/>
      </c>
      <c r="G37" s="41">
        <f t="shared" si="2"/>
      </c>
      <c r="H37" s="41">
        <f t="shared" si="3"/>
      </c>
      <c r="I37" s="41">
        <f t="shared" si="4"/>
      </c>
      <c r="J37" s="34"/>
      <c r="K37" s="104">
        <f t="shared" si="15"/>
      </c>
      <c r="L37" s="35"/>
      <c r="M37" s="35"/>
      <c r="N37" s="36">
        <v>63</v>
      </c>
      <c r="O37" s="187"/>
      <c r="P37" s="188"/>
      <c r="Q37" s="40"/>
      <c r="R37" s="45"/>
      <c r="S37" s="45"/>
      <c r="T37" s="45"/>
      <c r="U37" s="45"/>
      <c r="V37" s="45"/>
      <c r="W37" s="42"/>
      <c r="X37" s="106"/>
      <c r="Y37" s="35">
        <f t="shared" si="28"/>
      </c>
      <c r="Z37" s="35">
        <f t="shared" si="29"/>
      </c>
      <c r="AA37" s="35">
        <f t="shared" si="30"/>
      </c>
      <c r="AB37" s="35">
        <f t="shared" si="31"/>
      </c>
      <c r="AC37" s="35">
        <f t="shared" si="32"/>
      </c>
      <c r="AD37" s="35">
        <f t="shared" si="17"/>
      </c>
      <c r="AE37" s="35">
        <f t="shared" si="18"/>
      </c>
      <c r="AF37" s="35">
        <f t="shared" si="19"/>
      </c>
      <c r="AG37" s="35"/>
      <c r="AH37" s="35"/>
      <c r="AI37" s="35"/>
      <c r="AJ37" s="35"/>
      <c r="AK37" s="35"/>
      <c r="AL37" s="35"/>
      <c r="AM37" s="35"/>
      <c r="AN37" s="35"/>
      <c r="AO37" s="35"/>
    </row>
    <row r="38" spans="1:41" s="31" customFormat="1" ht="27.75" customHeight="1">
      <c r="A38" s="32">
        <v>29</v>
      </c>
      <c r="B38" s="183"/>
      <c r="C38" s="184"/>
      <c r="D38" s="33"/>
      <c r="E38" s="41">
        <f t="shared" si="0"/>
      </c>
      <c r="F38" s="41">
        <f t="shared" si="1"/>
      </c>
      <c r="G38" s="41">
        <f t="shared" si="2"/>
      </c>
      <c r="H38" s="41">
        <f t="shared" si="3"/>
      </c>
      <c r="I38" s="41">
        <f t="shared" si="4"/>
      </c>
      <c r="J38" s="34"/>
      <c r="K38" s="104">
        <f t="shared" si="15"/>
      </c>
      <c r="L38" s="35"/>
      <c r="M38" s="35"/>
      <c r="N38" s="36">
        <v>64</v>
      </c>
      <c r="O38" s="187"/>
      <c r="P38" s="188"/>
      <c r="Q38" s="40"/>
      <c r="R38" s="45"/>
      <c r="S38" s="45"/>
      <c r="T38" s="45"/>
      <c r="U38" s="45"/>
      <c r="V38" s="45"/>
      <c r="W38" s="42"/>
      <c r="X38" s="106"/>
      <c r="Y38" s="35">
        <f t="shared" si="28"/>
      </c>
      <c r="Z38" s="35">
        <f t="shared" si="29"/>
      </c>
      <c r="AA38" s="35">
        <f t="shared" si="30"/>
      </c>
      <c r="AB38" s="35">
        <f t="shared" si="31"/>
      </c>
      <c r="AC38" s="35">
        <f t="shared" si="32"/>
      </c>
      <c r="AD38" s="35">
        <f t="shared" si="17"/>
      </c>
      <c r="AE38" s="35">
        <f t="shared" si="18"/>
      </c>
      <c r="AF38" s="35">
        <f t="shared" si="19"/>
      </c>
      <c r="AG38" s="35"/>
      <c r="AH38" s="35"/>
      <c r="AI38" s="35"/>
      <c r="AJ38" s="35"/>
      <c r="AK38" s="35"/>
      <c r="AL38" s="35"/>
      <c r="AM38" s="35"/>
      <c r="AN38" s="35"/>
      <c r="AO38" s="35"/>
    </row>
    <row r="39" spans="1:41" s="31" customFormat="1" ht="27.75" customHeight="1">
      <c r="A39" s="32">
        <v>30</v>
      </c>
      <c r="B39" s="183"/>
      <c r="C39" s="184"/>
      <c r="D39" s="33"/>
      <c r="E39" s="41">
        <f t="shared" si="0"/>
      </c>
      <c r="F39" s="41">
        <f t="shared" si="1"/>
      </c>
      <c r="G39" s="41">
        <f t="shared" si="2"/>
      </c>
      <c r="H39" s="41">
        <f t="shared" si="3"/>
      </c>
      <c r="I39" s="41">
        <f t="shared" si="4"/>
      </c>
      <c r="J39" s="34"/>
      <c r="K39" s="104">
        <f t="shared" si="15"/>
      </c>
      <c r="L39" s="35"/>
      <c r="M39" s="35"/>
      <c r="N39" s="36">
        <v>65</v>
      </c>
      <c r="O39" s="187"/>
      <c r="P39" s="188"/>
      <c r="Q39" s="40"/>
      <c r="R39" s="45"/>
      <c r="S39" s="45"/>
      <c r="T39" s="45"/>
      <c r="U39" s="45"/>
      <c r="V39" s="45"/>
      <c r="W39" s="42"/>
      <c r="X39" s="106"/>
      <c r="Y39" s="35">
        <f t="shared" si="28"/>
      </c>
      <c r="Z39" s="35">
        <f t="shared" si="29"/>
      </c>
      <c r="AA39" s="35">
        <f t="shared" si="30"/>
      </c>
      <c r="AB39" s="35">
        <f t="shared" si="31"/>
      </c>
      <c r="AC39" s="35">
        <f t="shared" si="32"/>
      </c>
      <c r="AD39" s="35">
        <f t="shared" si="17"/>
      </c>
      <c r="AE39" s="35">
        <f t="shared" si="18"/>
      </c>
      <c r="AF39" s="35">
        <f t="shared" si="19"/>
      </c>
      <c r="AG39" s="35"/>
      <c r="AH39" s="35"/>
      <c r="AI39" s="35"/>
      <c r="AJ39" s="35"/>
      <c r="AK39" s="35"/>
      <c r="AL39" s="35"/>
      <c r="AM39" s="35"/>
      <c r="AN39" s="35"/>
      <c r="AO39" s="35"/>
    </row>
    <row r="40" spans="1:41" s="31" customFormat="1" ht="27.75" customHeight="1">
      <c r="A40" s="32">
        <v>31</v>
      </c>
      <c r="B40" s="183"/>
      <c r="C40" s="184"/>
      <c r="D40" s="33"/>
      <c r="E40" s="41">
        <f t="shared" si="0"/>
      </c>
      <c r="F40" s="41">
        <f t="shared" si="1"/>
      </c>
      <c r="G40" s="41">
        <f t="shared" si="2"/>
      </c>
      <c r="H40" s="41">
        <f t="shared" si="3"/>
      </c>
      <c r="I40" s="41">
        <f t="shared" si="4"/>
      </c>
      <c r="J40" s="34"/>
      <c r="K40" s="104">
        <f t="shared" si="15"/>
      </c>
      <c r="L40" s="35"/>
      <c r="M40" s="35"/>
      <c r="N40" s="36">
        <v>66</v>
      </c>
      <c r="O40" s="187"/>
      <c r="P40" s="188"/>
      <c r="Q40" s="40"/>
      <c r="R40" s="45"/>
      <c r="S40" s="45"/>
      <c r="T40" s="45"/>
      <c r="U40" s="45"/>
      <c r="V40" s="45"/>
      <c r="W40" s="42"/>
      <c r="X40" s="106"/>
      <c r="Y40" s="35">
        <f t="shared" si="28"/>
      </c>
      <c r="Z40" s="35">
        <f t="shared" si="29"/>
      </c>
      <c r="AA40" s="35">
        <f t="shared" si="30"/>
      </c>
      <c r="AB40" s="35">
        <f t="shared" si="31"/>
      </c>
      <c r="AC40" s="35">
        <f t="shared" si="32"/>
      </c>
      <c r="AD40" s="35">
        <f t="shared" si="17"/>
      </c>
      <c r="AE40" s="35">
        <f t="shared" si="18"/>
      </c>
      <c r="AF40" s="35">
        <f t="shared" si="19"/>
      </c>
      <c r="AG40" s="35"/>
      <c r="AH40" s="35"/>
      <c r="AI40" s="35"/>
      <c r="AJ40" s="35"/>
      <c r="AK40" s="35"/>
      <c r="AL40" s="35"/>
      <c r="AM40" s="35"/>
      <c r="AN40" s="35"/>
      <c r="AO40" s="35"/>
    </row>
    <row r="41" spans="1:41" s="31" customFormat="1" ht="27.75" customHeight="1">
      <c r="A41" s="32">
        <v>32</v>
      </c>
      <c r="B41" s="183"/>
      <c r="C41" s="184"/>
      <c r="D41" s="33"/>
      <c r="E41" s="41">
        <f t="shared" si="0"/>
      </c>
      <c r="F41" s="41">
        <f t="shared" si="1"/>
      </c>
      <c r="G41" s="41">
        <f t="shared" si="2"/>
      </c>
      <c r="H41" s="41">
        <f t="shared" si="3"/>
      </c>
      <c r="I41" s="41">
        <f t="shared" si="4"/>
      </c>
      <c r="J41" s="34"/>
      <c r="K41" s="104">
        <f t="shared" si="15"/>
      </c>
      <c r="L41" s="35"/>
      <c r="M41" s="35"/>
      <c r="N41" s="36">
        <v>67</v>
      </c>
      <c r="O41" s="187"/>
      <c r="P41" s="188"/>
      <c r="Q41" s="40"/>
      <c r="R41" s="45"/>
      <c r="S41" s="45"/>
      <c r="T41" s="45"/>
      <c r="U41" s="45"/>
      <c r="V41" s="45"/>
      <c r="W41" s="42"/>
      <c r="X41" s="106"/>
      <c r="Y41" s="35">
        <f t="shared" si="28"/>
      </c>
      <c r="Z41" s="35">
        <f t="shared" si="29"/>
      </c>
      <c r="AA41" s="35">
        <f t="shared" si="30"/>
      </c>
      <c r="AB41" s="35">
        <f t="shared" si="31"/>
      </c>
      <c r="AC41" s="35">
        <f t="shared" si="32"/>
      </c>
      <c r="AD41" s="35">
        <f t="shared" si="17"/>
      </c>
      <c r="AE41" s="35">
        <f t="shared" si="18"/>
      </c>
      <c r="AF41" s="35">
        <f t="shared" si="19"/>
      </c>
      <c r="AG41" s="35"/>
      <c r="AH41" s="35"/>
      <c r="AI41" s="35"/>
      <c r="AJ41" s="35"/>
      <c r="AK41" s="35"/>
      <c r="AL41" s="35"/>
      <c r="AM41" s="35"/>
      <c r="AN41" s="35"/>
      <c r="AO41" s="35"/>
    </row>
    <row r="42" spans="1:41" s="31" customFormat="1" ht="27.75" customHeight="1">
      <c r="A42" s="32">
        <v>33</v>
      </c>
      <c r="B42" s="183"/>
      <c r="C42" s="184"/>
      <c r="D42" s="33"/>
      <c r="E42" s="41">
        <f t="shared" si="0"/>
      </c>
      <c r="F42" s="41">
        <f t="shared" si="1"/>
      </c>
      <c r="G42" s="41">
        <f t="shared" si="2"/>
      </c>
      <c r="H42" s="41">
        <f t="shared" si="3"/>
      </c>
      <c r="I42" s="41">
        <f t="shared" si="4"/>
      </c>
      <c r="J42" s="34"/>
      <c r="K42" s="104">
        <f t="shared" si="15"/>
      </c>
      <c r="L42" s="35"/>
      <c r="M42" s="35"/>
      <c r="N42" s="36">
        <v>68</v>
      </c>
      <c r="O42" s="187"/>
      <c r="P42" s="188"/>
      <c r="Q42" s="40"/>
      <c r="R42" s="45"/>
      <c r="S42" s="45"/>
      <c r="T42" s="45"/>
      <c r="U42" s="45"/>
      <c r="V42" s="45"/>
      <c r="W42" s="42"/>
      <c r="X42" s="106"/>
      <c r="Y42" s="35">
        <f t="shared" si="28"/>
      </c>
      <c r="Z42" s="35">
        <f t="shared" si="29"/>
      </c>
      <c r="AA42" s="35">
        <f t="shared" si="30"/>
      </c>
      <c r="AB42" s="35">
        <f t="shared" si="31"/>
      </c>
      <c r="AC42" s="35">
        <f t="shared" si="32"/>
      </c>
      <c r="AD42" s="35">
        <f t="shared" si="17"/>
      </c>
      <c r="AE42" s="35">
        <f t="shared" si="18"/>
      </c>
      <c r="AF42" s="35">
        <f t="shared" si="19"/>
      </c>
      <c r="AG42" s="35"/>
      <c r="AH42" s="35"/>
      <c r="AI42" s="35"/>
      <c r="AJ42" s="35"/>
      <c r="AK42" s="35"/>
      <c r="AL42" s="35"/>
      <c r="AM42" s="35"/>
      <c r="AN42" s="35"/>
      <c r="AO42" s="35"/>
    </row>
    <row r="43" spans="1:41" s="31" customFormat="1" ht="27.75" customHeight="1">
      <c r="A43" s="32">
        <v>34</v>
      </c>
      <c r="B43" s="183"/>
      <c r="C43" s="184"/>
      <c r="D43" s="33"/>
      <c r="E43" s="41">
        <f t="shared" si="0"/>
      </c>
      <c r="F43" s="41">
        <f t="shared" si="1"/>
      </c>
      <c r="G43" s="41">
        <f t="shared" si="2"/>
      </c>
      <c r="H43" s="41">
        <f t="shared" si="3"/>
      </c>
      <c r="I43" s="41">
        <f t="shared" si="4"/>
      </c>
      <c r="J43" s="34"/>
      <c r="K43" s="104">
        <f t="shared" si="15"/>
      </c>
      <c r="L43" s="35"/>
      <c r="M43" s="35"/>
      <c r="N43" s="36">
        <v>69</v>
      </c>
      <c r="O43" s="187"/>
      <c r="P43" s="188"/>
      <c r="Q43" s="40"/>
      <c r="R43" s="45"/>
      <c r="S43" s="45"/>
      <c r="T43" s="45"/>
      <c r="U43" s="45"/>
      <c r="V43" s="45"/>
      <c r="W43" s="42"/>
      <c r="X43" s="106"/>
      <c r="Y43" s="35">
        <f t="shared" si="28"/>
      </c>
      <c r="Z43" s="35">
        <f t="shared" si="29"/>
      </c>
      <c r="AA43" s="35">
        <f t="shared" si="30"/>
      </c>
      <c r="AB43" s="35">
        <f t="shared" si="31"/>
      </c>
      <c r="AC43" s="35">
        <f t="shared" si="32"/>
      </c>
      <c r="AD43" s="35">
        <f t="shared" si="17"/>
      </c>
      <c r="AE43" s="35">
        <f t="shared" si="18"/>
      </c>
      <c r="AF43" s="35">
        <f t="shared" si="19"/>
      </c>
      <c r="AG43" s="35"/>
      <c r="AH43" s="35"/>
      <c r="AI43" s="35"/>
      <c r="AJ43" s="35"/>
      <c r="AK43" s="35"/>
      <c r="AL43" s="35"/>
      <c r="AM43" s="35"/>
      <c r="AN43" s="35"/>
      <c r="AO43" s="35"/>
    </row>
    <row r="44" spans="1:41" s="31" customFormat="1" ht="27.75" customHeight="1">
      <c r="A44" s="32">
        <v>35</v>
      </c>
      <c r="B44" s="183"/>
      <c r="C44" s="184"/>
      <c r="D44" s="33"/>
      <c r="E44" s="41">
        <f t="shared" si="0"/>
      </c>
      <c r="F44" s="41">
        <f t="shared" si="1"/>
      </c>
      <c r="G44" s="41">
        <f t="shared" si="2"/>
      </c>
      <c r="H44" s="41">
        <f t="shared" si="3"/>
      </c>
      <c r="I44" s="41">
        <f t="shared" si="4"/>
      </c>
      <c r="J44" s="34"/>
      <c r="K44" s="104">
        <f t="shared" si="15"/>
      </c>
      <c r="L44" s="35"/>
      <c r="M44" s="35"/>
      <c r="N44" s="36">
        <v>70</v>
      </c>
      <c r="O44" s="187"/>
      <c r="P44" s="188"/>
      <c r="Q44" s="40"/>
      <c r="R44" s="45"/>
      <c r="S44" s="45"/>
      <c r="T44" s="45"/>
      <c r="U44" s="45"/>
      <c r="V44" s="45"/>
      <c r="W44" s="42"/>
      <c r="X44" s="106"/>
      <c r="Y44" s="35">
        <f t="shared" si="28"/>
      </c>
      <c r="Z44" s="35">
        <f t="shared" si="29"/>
      </c>
      <c r="AA44" s="35">
        <f t="shared" si="30"/>
      </c>
      <c r="AB44" s="35">
        <f t="shared" si="31"/>
      </c>
      <c r="AC44" s="35">
        <f t="shared" si="32"/>
      </c>
      <c r="AD44" s="35">
        <f t="shared" si="17"/>
      </c>
      <c r="AE44" s="35">
        <f t="shared" si="18"/>
      </c>
      <c r="AF44" s="35">
        <f t="shared" si="19"/>
      </c>
      <c r="AG44" s="35"/>
      <c r="AH44" s="35"/>
      <c r="AI44" s="35"/>
      <c r="AJ44" s="35"/>
      <c r="AK44" s="35"/>
      <c r="AL44" s="35"/>
      <c r="AM44" s="35"/>
      <c r="AN44" s="35"/>
      <c r="AO44" s="35"/>
    </row>
    <row r="45" spans="1:41" s="31" customFormat="1" ht="27.75" customHeight="1">
      <c r="A45" s="32">
        <v>36</v>
      </c>
      <c r="B45" s="183"/>
      <c r="C45" s="184"/>
      <c r="D45" s="33"/>
      <c r="E45" s="41">
        <f t="shared" si="0"/>
      </c>
      <c r="F45" s="41">
        <f t="shared" si="1"/>
      </c>
      <c r="G45" s="41">
        <f t="shared" si="2"/>
      </c>
      <c r="H45" s="41">
        <f t="shared" si="3"/>
      </c>
      <c r="I45" s="41">
        <f t="shared" si="4"/>
      </c>
      <c r="J45" s="34"/>
      <c r="K45" s="104">
        <f t="shared" si="15"/>
      </c>
      <c r="L45" s="35"/>
      <c r="M45" s="35"/>
      <c r="N45" s="36">
        <v>71</v>
      </c>
      <c r="O45" s="197"/>
      <c r="P45" s="198"/>
      <c r="Q45" s="40"/>
      <c r="R45" s="45"/>
      <c r="S45" s="45"/>
      <c r="T45" s="45"/>
      <c r="U45" s="45"/>
      <c r="V45" s="45"/>
      <c r="W45" s="42"/>
      <c r="X45" s="106"/>
      <c r="Y45" s="35">
        <f t="shared" si="28"/>
      </c>
      <c r="Z45" s="35">
        <f t="shared" si="29"/>
      </c>
      <c r="AA45" s="35">
        <f t="shared" si="30"/>
      </c>
      <c r="AB45" s="35">
        <f t="shared" si="31"/>
      </c>
      <c r="AC45" s="35">
        <f t="shared" si="32"/>
      </c>
      <c r="AD45" s="35">
        <f t="shared" si="17"/>
      </c>
      <c r="AE45" s="35">
        <f t="shared" si="18"/>
      </c>
      <c r="AF45" s="35">
        <f t="shared" si="19"/>
      </c>
      <c r="AG45" s="35"/>
      <c r="AH45" s="35"/>
      <c r="AI45" s="35"/>
      <c r="AJ45" s="35"/>
      <c r="AK45" s="35"/>
      <c r="AL45" s="35"/>
      <c r="AM45" s="35"/>
      <c r="AN45" s="35"/>
      <c r="AO45" s="35"/>
    </row>
    <row r="46" spans="1:41" ht="4.5" customHeight="1">
      <c r="A46" s="26"/>
      <c r="B46" s="32"/>
      <c r="C46" s="32"/>
      <c r="D46" s="32"/>
      <c r="J46" s="47"/>
      <c r="L46" s="27"/>
      <c r="M46" s="27"/>
      <c r="N46" s="27"/>
      <c r="O46" s="32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</row>
    <row r="47" spans="1:41" s="50" customFormat="1" ht="10.5" customHeight="1">
      <c r="A47" s="107"/>
      <c r="B47" s="107"/>
      <c r="C47" s="108"/>
      <c r="D47" s="108"/>
      <c r="E47" s="108"/>
      <c r="F47" s="109"/>
      <c r="G47" s="109"/>
      <c r="H47" s="109"/>
      <c r="I47" s="109"/>
      <c r="J47" s="110"/>
      <c r="K47" s="110"/>
      <c r="L47" s="111"/>
      <c r="M47" s="111"/>
      <c r="N47" s="109"/>
      <c r="O47" s="112"/>
      <c r="P47" s="113"/>
      <c r="Q47" s="113"/>
      <c r="R47" s="114"/>
      <c r="S47" s="115"/>
      <c r="T47" s="115"/>
      <c r="U47" s="115"/>
      <c r="V47" s="49"/>
      <c r="W47" s="49"/>
      <c r="X47" s="49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</row>
    <row r="48" spans="1:41" s="51" customFormat="1" ht="18" customHeight="1">
      <c r="A48" s="116"/>
      <c r="B48" s="117" t="s">
        <v>37</v>
      </c>
      <c r="L48" s="118"/>
      <c r="M48" s="118"/>
      <c r="N48" s="118"/>
      <c r="O48" s="118"/>
      <c r="P48" s="116" t="s">
        <v>38</v>
      </c>
      <c r="Q48" s="116"/>
      <c r="R48" s="119"/>
      <c r="S48" s="120"/>
      <c r="T48" s="120"/>
      <c r="U48" s="120"/>
      <c r="W48" s="53">
        <f>COUNTA(B10:C45,O10:P23)</f>
        <v>0</v>
      </c>
      <c r="Y48" s="54"/>
      <c r="Z48" s="54"/>
      <c r="AA48" s="54"/>
      <c r="AB48" s="54"/>
      <c r="AC48" s="52"/>
      <c r="AD48" s="54"/>
      <c r="AE48" s="52"/>
      <c r="AF48" s="54"/>
      <c r="AG48" s="54"/>
      <c r="AH48" s="54"/>
      <c r="AI48" s="54"/>
      <c r="AJ48" s="54"/>
      <c r="AK48" s="54"/>
      <c r="AL48" s="52"/>
      <c r="AM48" s="54"/>
      <c r="AN48" s="52"/>
      <c r="AO48" s="54"/>
    </row>
    <row r="49" spans="1:41" s="51" customFormat="1" ht="18" customHeight="1">
      <c r="A49" s="121"/>
      <c r="B49" s="116" t="s">
        <v>39</v>
      </c>
      <c r="C49" s="118"/>
      <c r="D49" s="118"/>
      <c r="E49" s="118"/>
      <c r="F49" s="118"/>
      <c r="G49" s="118"/>
      <c r="H49" s="118"/>
      <c r="I49" s="118"/>
      <c r="J49" s="122" t="s">
        <v>36</v>
      </c>
      <c r="L49" s="118"/>
      <c r="M49" s="118"/>
      <c r="N49" s="118"/>
      <c r="O49" s="118"/>
      <c r="P49" s="116" t="s">
        <v>40</v>
      </c>
      <c r="Q49" s="116"/>
      <c r="R49" s="119"/>
      <c r="S49" s="120"/>
      <c r="T49" s="120"/>
      <c r="U49" s="120"/>
      <c r="W49" s="53">
        <f>COUNTIF(E10:E45,"RE")+COUNTIF(R10:R23,"RE")+COUNTIF(E10:E45,"CR")+COUNTIF(R10:R23,"CR")+COUNTIF(E10:E45,"EN")+COUNTIF(R10:R23,"EN")+COUNTIF(E10:E45,"VU")+COUNTIF(R10:R23,"VU")+COUNTIF(E10:E45,"NT")+COUNTIF(R10:R23,"NT")</f>
        <v>0</v>
      </c>
      <c r="Y49" s="54"/>
      <c r="Z49" s="54"/>
      <c r="AA49" s="54"/>
      <c r="AB49" s="54"/>
      <c r="AC49" s="52"/>
      <c r="AD49" s="54"/>
      <c r="AE49" s="52"/>
      <c r="AF49" s="54"/>
      <c r="AG49" s="54"/>
      <c r="AH49" s="54"/>
      <c r="AI49" s="54"/>
      <c r="AJ49" s="54"/>
      <c r="AK49" s="54"/>
      <c r="AL49" s="52"/>
      <c r="AM49" s="54"/>
      <c r="AN49" s="52"/>
      <c r="AO49" s="54"/>
    </row>
    <row r="50" spans="1:41" s="51" customFormat="1" ht="18" customHeight="1">
      <c r="A50" s="121"/>
      <c r="B50" s="199" t="s">
        <v>41</v>
      </c>
      <c r="C50" s="199"/>
      <c r="D50" s="123"/>
      <c r="E50" s="118"/>
      <c r="F50" s="118"/>
      <c r="G50" s="118"/>
      <c r="H50" s="118"/>
      <c r="I50" s="118"/>
      <c r="J50" s="124" t="s">
        <v>42</v>
      </c>
      <c r="L50" s="55"/>
      <c r="M50" s="55"/>
      <c r="N50" s="55"/>
      <c r="O50" s="55"/>
      <c r="P50" s="116" t="s">
        <v>43</v>
      </c>
      <c r="Q50" s="116"/>
      <c r="R50" s="119"/>
      <c r="S50" s="120"/>
      <c r="T50" s="120"/>
      <c r="U50" s="120"/>
      <c r="W50" s="53">
        <f>COUNTIF(F10:F45,1)+COUNTIF(S10:S23,1)+COUNTIF(F10:F45,2)+COUNTIF(S10:S23,2)+COUNTIF(F10:F45,3)+COUNTIF(S10:S23,3)+COUNTIF(F10:F45,4)+COUNTIF(S10:S23,4)</f>
        <v>0</v>
      </c>
      <c r="Y50" s="54"/>
      <c r="Z50" s="54"/>
      <c r="AA50" s="54"/>
      <c r="AB50" s="54"/>
      <c r="AC50" s="55"/>
      <c r="AD50" s="54"/>
      <c r="AE50" s="55"/>
      <c r="AF50" s="54"/>
      <c r="AG50" s="54"/>
      <c r="AH50" s="54"/>
      <c r="AI50" s="54"/>
      <c r="AJ50" s="54"/>
      <c r="AK50" s="54"/>
      <c r="AL50" s="55"/>
      <c r="AM50" s="54"/>
      <c r="AN50" s="55"/>
      <c r="AO50" s="54"/>
    </row>
    <row r="51" spans="1:41" s="51" customFormat="1" ht="18" customHeight="1">
      <c r="A51" s="121"/>
      <c r="B51" s="200" t="s">
        <v>44</v>
      </c>
      <c r="C51" s="200"/>
      <c r="D51" s="125"/>
      <c r="E51" s="118"/>
      <c r="F51" s="55"/>
      <c r="G51" s="55"/>
      <c r="H51" s="55"/>
      <c r="I51" s="55"/>
      <c r="J51" s="124" t="s">
        <v>45</v>
      </c>
      <c r="L51" s="118"/>
      <c r="M51" s="118"/>
      <c r="N51" s="118"/>
      <c r="O51" s="118"/>
      <c r="P51" s="116" t="s">
        <v>46</v>
      </c>
      <c r="Q51" s="116"/>
      <c r="R51" s="119"/>
      <c r="S51" s="120"/>
      <c r="T51" s="120"/>
      <c r="U51" s="120"/>
      <c r="W51" s="53">
        <f>COUNTIF(G10:G45,"EN")+COUNTIF(T10:T23,"EN")</f>
        <v>0</v>
      </c>
      <c r="Y51" s="54"/>
      <c r="Z51" s="54"/>
      <c r="AA51" s="54"/>
      <c r="AB51" s="54"/>
      <c r="AC51" s="52"/>
      <c r="AD51" s="54"/>
      <c r="AE51" s="52"/>
      <c r="AF51" s="54"/>
      <c r="AG51" s="54"/>
      <c r="AH51" s="54"/>
      <c r="AI51" s="54"/>
      <c r="AJ51" s="54"/>
      <c r="AK51" s="54"/>
      <c r="AL51" s="52"/>
      <c r="AM51" s="54"/>
      <c r="AN51" s="52"/>
      <c r="AO51" s="54"/>
    </row>
    <row r="52" spans="1:41" s="51" customFormat="1" ht="18" customHeight="1">
      <c r="A52" s="126"/>
      <c r="B52" s="201" t="s">
        <v>47</v>
      </c>
      <c r="C52" s="201"/>
      <c r="D52" s="127"/>
      <c r="E52" s="118"/>
      <c r="F52" s="118"/>
      <c r="G52" s="118"/>
      <c r="H52" s="118"/>
      <c r="I52" s="118"/>
      <c r="J52" s="124" t="s">
        <v>48</v>
      </c>
      <c r="L52" s="128"/>
      <c r="M52" s="128"/>
      <c r="N52" s="128"/>
      <c r="O52" s="128"/>
      <c r="P52" s="116" t="s">
        <v>49</v>
      </c>
      <c r="Q52" s="116"/>
      <c r="R52" s="119"/>
      <c r="S52" s="120"/>
      <c r="T52" s="120"/>
      <c r="U52" s="120"/>
      <c r="W52" s="53">
        <f>IF(OR(E7&lt;&gt;"x",E7&lt;&gt;"X"),COUNTIF(H10:H45,16)+COUNTIF(U10:U23,16),COUNTIF(I10:I45,16)+COUNTIF(V10:V23,16))</f>
        <v>0</v>
      </c>
      <c r="Y52" s="54"/>
      <c r="Z52" s="54"/>
      <c r="AA52" s="54"/>
      <c r="AB52" s="54"/>
      <c r="AC52" s="56"/>
      <c r="AD52" s="54"/>
      <c r="AE52" s="56"/>
      <c r="AF52" s="54"/>
      <c r="AG52" s="54"/>
      <c r="AH52" s="54"/>
      <c r="AI52" s="54"/>
      <c r="AJ52" s="54"/>
      <c r="AK52" s="54"/>
      <c r="AL52" s="56"/>
      <c r="AM52" s="54"/>
      <c r="AN52" s="56"/>
      <c r="AO52" s="54"/>
    </row>
    <row r="53" spans="1:41" s="50" customFormat="1" ht="18" customHeight="1" thickBot="1">
      <c r="A53" s="126"/>
      <c r="B53" s="202" t="s">
        <v>50</v>
      </c>
      <c r="C53" s="202"/>
      <c r="D53" s="129"/>
      <c r="E53" s="128"/>
      <c r="F53" s="128"/>
      <c r="G53" s="128"/>
      <c r="H53" s="128"/>
      <c r="I53" s="128"/>
      <c r="J53" s="124" t="s">
        <v>51</v>
      </c>
      <c r="L53" s="130"/>
      <c r="M53" s="130"/>
      <c r="N53" s="130"/>
      <c r="O53" s="131"/>
      <c r="P53" s="116" t="s">
        <v>52</v>
      </c>
      <c r="Q53" s="116"/>
      <c r="R53" s="119"/>
      <c r="S53" s="120"/>
      <c r="T53" s="120"/>
      <c r="U53" s="120"/>
      <c r="V53" s="51"/>
      <c r="W53" s="53">
        <f>IF(OR(E7&lt;&gt;"x",E7&lt;&gt;"X"),COUNTIF(H10:H45,8)+COUNTIF(U10:U23,8),COUNTIF(I10:I45,8)+COUNTIF(V10:V23,8))</f>
        <v>0</v>
      </c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</row>
    <row r="54" spans="1:41" s="50" customFormat="1" ht="18" customHeight="1" thickBot="1">
      <c r="A54" s="58"/>
      <c r="B54" s="196" t="s">
        <v>53</v>
      </c>
      <c r="C54" s="196"/>
      <c r="D54" s="132"/>
      <c r="E54" s="128"/>
      <c r="F54" s="128"/>
      <c r="G54" s="128"/>
      <c r="H54" s="58"/>
      <c r="I54" s="58"/>
      <c r="J54" s="124" t="s">
        <v>54</v>
      </c>
      <c r="L54" s="58"/>
      <c r="M54" s="58"/>
      <c r="N54" s="58"/>
      <c r="O54" s="58"/>
      <c r="P54" s="133" t="s">
        <v>36</v>
      </c>
      <c r="Q54" s="133"/>
      <c r="R54" s="58"/>
      <c r="S54" s="58"/>
      <c r="T54" s="58"/>
      <c r="U54" s="58"/>
      <c r="V54" s="58"/>
      <c r="W54" s="97">
        <f>IF(TYPE(AM26)=1,IF(AM26&gt;0,AM26,""),"")</f>
      </c>
      <c r="X54" s="59"/>
      <c r="Y54" s="60"/>
      <c r="Z54" s="60"/>
      <c r="AA54" s="60"/>
      <c r="AB54" s="60"/>
      <c r="AC54" s="58"/>
      <c r="AD54" s="60"/>
      <c r="AE54" s="58"/>
      <c r="AF54" s="60"/>
      <c r="AG54" s="60"/>
      <c r="AH54" s="60"/>
      <c r="AI54" s="60"/>
      <c r="AJ54" s="60"/>
      <c r="AK54" s="60"/>
      <c r="AL54" s="58"/>
      <c r="AM54" s="60"/>
      <c r="AN54" s="58"/>
      <c r="AO54" s="60"/>
    </row>
    <row r="55" spans="1:41" s="50" customFormat="1" ht="12.75">
      <c r="A55" s="134"/>
      <c r="B55" s="135"/>
      <c r="C55" s="136"/>
      <c r="D55" s="136"/>
      <c r="E55" s="136"/>
      <c r="F55" s="136"/>
      <c r="G55" s="136"/>
      <c r="H55" s="136"/>
      <c r="I55" s="136"/>
      <c r="J55" s="137"/>
      <c r="K55" s="137"/>
      <c r="L55" s="137"/>
      <c r="M55" s="137"/>
      <c r="N55" s="137"/>
      <c r="O55" s="138"/>
      <c r="P55" s="139" t="str">
        <f>IF(W48&lt;5,"! Nb taxons &lt;5    =&gt; Source non évaluable","")</f>
        <v>! Nb taxons &lt;5    =&gt; Source non évaluable</v>
      </c>
      <c r="Q55" s="140"/>
      <c r="R55" s="140"/>
      <c r="S55" s="138"/>
      <c r="T55" s="138"/>
      <c r="U55" s="138"/>
      <c r="V55" s="62"/>
      <c r="W55" s="62"/>
      <c r="X55" s="62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</row>
    <row r="56" spans="1:41" ht="4.5" customHeight="1">
      <c r="A56" s="26"/>
      <c r="B56" s="32"/>
      <c r="C56" s="32"/>
      <c r="D56" s="32"/>
      <c r="J56" s="47"/>
      <c r="L56" s="27"/>
      <c r="M56" s="27"/>
      <c r="N56" s="27"/>
      <c r="O56" s="32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</row>
    <row r="57" spans="1:41" s="67" customFormat="1" ht="15" customHeight="1">
      <c r="A57" s="63" t="s">
        <v>55</v>
      </c>
      <c r="B57" s="63"/>
      <c r="C57" s="63"/>
      <c r="D57" s="63"/>
      <c r="E57" s="64"/>
      <c r="F57" s="64"/>
      <c r="G57" s="64"/>
      <c r="H57" s="64"/>
      <c r="I57" s="64"/>
      <c r="J57" s="64"/>
      <c r="K57" s="64"/>
      <c r="L57" s="51"/>
      <c r="M57" s="51"/>
      <c r="N57" s="51"/>
      <c r="O57" s="51"/>
      <c r="P57" s="65" t="s">
        <v>56</v>
      </c>
      <c r="Q57" s="65"/>
      <c r="R57" s="22"/>
      <c r="S57" s="51"/>
      <c r="T57" s="51"/>
      <c r="U57" s="63" t="s">
        <v>57</v>
      </c>
      <c r="V57" s="63"/>
      <c r="W57" s="66"/>
      <c r="X57" s="66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</row>
    <row r="58" spans="21:22" s="31" customFormat="1" ht="4.5" customHeight="1">
      <c r="U58" s="68"/>
      <c r="V58" s="69"/>
    </row>
    <row r="59" spans="1:41" s="31" customFormat="1" ht="17.25" customHeight="1">
      <c r="A59" s="70"/>
      <c r="B59" s="70" t="s">
        <v>58</v>
      </c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167"/>
      <c r="N59" s="101" t="s">
        <v>507</v>
      </c>
      <c r="O59" s="98" t="s">
        <v>474</v>
      </c>
      <c r="P59" s="99" t="s">
        <v>475</v>
      </c>
      <c r="Q59" s="71"/>
      <c r="R59" s="71"/>
      <c r="S59" s="71"/>
      <c r="T59" s="71"/>
      <c r="U59" s="71"/>
      <c r="V59" s="71"/>
      <c r="W59" s="71"/>
      <c r="X59" s="71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</row>
    <row r="60" spans="1:41" ht="17.25" customHeight="1">
      <c r="A60" s="141"/>
      <c r="B60" s="190">
        <f>Q5</f>
        <v>0</v>
      </c>
      <c r="C60" s="191"/>
      <c r="D60" s="142"/>
      <c r="E60" s="72"/>
      <c r="F60" s="72"/>
      <c r="G60" s="72"/>
      <c r="H60" s="72"/>
      <c r="I60" s="72"/>
      <c r="J60" s="72"/>
      <c r="K60" s="72"/>
      <c r="L60" s="72"/>
      <c r="M60" s="72"/>
      <c r="N60" s="176" t="s">
        <v>604</v>
      </c>
      <c r="O60" s="177">
        <f>Q1</f>
        <v>0</v>
      </c>
      <c r="P60" s="100"/>
      <c r="Q60" s="72"/>
      <c r="R60" s="73"/>
      <c r="S60" s="72"/>
      <c r="T60" s="72"/>
      <c r="U60" s="72"/>
      <c r="V60" s="72"/>
      <c r="W60" s="72"/>
      <c r="X60" s="72"/>
      <c r="Y60" s="73"/>
      <c r="Z60" s="73"/>
      <c r="AA60" s="73"/>
      <c r="AB60" s="73"/>
      <c r="AC60" s="72"/>
      <c r="AD60" s="73"/>
      <c r="AE60" s="72"/>
      <c r="AF60" s="73"/>
      <c r="AG60" s="73"/>
      <c r="AH60" s="73"/>
      <c r="AI60" s="73"/>
      <c r="AJ60" s="73"/>
      <c r="AK60" s="73"/>
      <c r="AL60" s="72"/>
      <c r="AM60" s="73"/>
      <c r="AN60" s="72"/>
      <c r="AO60" s="73"/>
    </row>
    <row r="61" spans="2:24" s="31" customFormat="1" ht="12" customHeight="1">
      <c r="B61" s="32" t="s">
        <v>617</v>
      </c>
      <c r="X61" s="74"/>
    </row>
    <row r="62" spans="1:41" ht="60.75" hidden="1">
      <c r="A62" s="75" t="s">
        <v>59</v>
      </c>
      <c r="B62" s="76"/>
      <c r="C62" s="75"/>
      <c r="D62" s="77" t="s">
        <v>16</v>
      </c>
      <c r="E62" s="77" t="s">
        <v>17</v>
      </c>
      <c r="F62" s="77" t="s">
        <v>18</v>
      </c>
      <c r="G62" s="77" t="s">
        <v>19</v>
      </c>
      <c r="H62" s="77" t="s">
        <v>20</v>
      </c>
      <c r="I62" s="29" t="s">
        <v>15</v>
      </c>
      <c r="J62" s="78"/>
      <c r="K62" s="78"/>
      <c r="L62" s="78"/>
      <c r="M62" s="78"/>
      <c r="N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</row>
    <row r="63" spans="1:41" ht="15" hidden="1">
      <c r="A63" s="79" t="s">
        <v>60</v>
      </c>
      <c r="B63" s="80" t="s">
        <v>31</v>
      </c>
      <c r="C63" s="80" t="s">
        <v>61</v>
      </c>
      <c r="D63" s="81"/>
      <c r="E63" s="81"/>
      <c r="F63" s="81"/>
      <c r="G63" s="86">
        <v>16</v>
      </c>
      <c r="H63" s="86">
        <v>8</v>
      </c>
      <c r="I63" s="34" t="s">
        <v>62</v>
      </c>
      <c r="J63" s="32"/>
      <c r="K63" s="32"/>
      <c r="L63" s="78"/>
      <c r="M63" s="78"/>
      <c r="N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</row>
    <row r="64" spans="1:41" ht="15" hidden="1">
      <c r="A64" s="79" t="s">
        <v>60</v>
      </c>
      <c r="B64" s="80" t="s">
        <v>514</v>
      </c>
      <c r="C64" s="80" t="s">
        <v>64</v>
      </c>
      <c r="D64" s="81"/>
      <c r="E64" s="81"/>
      <c r="F64" s="81"/>
      <c r="G64" s="86">
        <v>8</v>
      </c>
      <c r="H64" s="86">
        <v>8</v>
      </c>
      <c r="I64" s="34" t="s">
        <v>63</v>
      </c>
      <c r="J64" s="78"/>
      <c r="K64" s="78"/>
      <c r="L64" s="78"/>
      <c r="M64" s="78"/>
      <c r="N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</row>
    <row r="65" spans="1:41" ht="12.75" hidden="1">
      <c r="A65" s="79" t="s">
        <v>60</v>
      </c>
      <c r="B65" s="80" t="s">
        <v>65</v>
      </c>
      <c r="C65" s="80" t="s">
        <v>66</v>
      </c>
      <c r="D65" s="81"/>
      <c r="E65" s="81"/>
      <c r="F65" s="81"/>
      <c r="G65" s="86">
        <v>1</v>
      </c>
      <c r="H65" s="86">
        <v>1</v>
      </c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</row>
    <row r="66" spans="1:41" ht="12.75" hidden="1">
      <c r="A66" s="79" t="s">
        <v>60</v>
      </c>
      <c r="B66" s="80" t="s">
        <v>67</v>
      </c>
      <c r="C66" s="80" t="s">
        <v>68</v>
      </c>
      <c r="D66" s="81"/>
      <c r="E66" s="81"/>
      <c r="F66" s="81"/>
      <c r="G66" s="86">
        <v>4</v>
      </c>
      <c r="H66" s="86">
        <v>4</v>
      </c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</row>
    <row r="67" spans="1:41" ht="12.75" hidden="1">
      <c r="A67" s="79" t="s">
        <v>60</v>
      </c>
      <c r="B67" s="80" t="s">
        <v>515</v>
      </c>
      <c r="C67" s="80"/>
      <c r="D67" s="81"/>
      <c r="E67" s="81"/>
      <c r="F67" s="81"/>
      <c r="G67" s="86">
        <v>1</v>
      </c>
      <c r="H67" s="86">
        <v>1</v>
      </c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</row>
    <row r="68" spans="1:41" ht="12.75" hidden="1">
      <c r="A68" s="79" t="s">
        <v>60</v>
      </c>
      <c r="B68" s="80" t="s">
        <v>516</v>
      </c>
      <c r="C68" s="80"/>
      <c r="D68" s="81"/>
      <c r="E68" s="81"/>
      <c r="F68" s="81"/>
      <c r="G68" s="86">
        <v>4</v>
      </c>
      <c r="H68" s="86">
        <v>4</v>
      </c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</row>
    <row r="69" spans="1:41" ht="12.75" hidden="1">
      <c r="A69" s="79" t="s">
        <v>60</v>
      </c>
      <c r="B69" s="80" t="s">
        <v>69</v>
      </c>
      <c r="C69" s="80" t="s">
        <v>68</v>
      </c>
      <c r="D69" s="81"/>
      <c r="E69" s="81"/>
      <c r="F69" s="81"/>
      <c r="G69" s="86">
        <v>8</v>
      </c>
      <c r="H69" s="86">
        <v>8</v>
      </c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</row>
    <row r="70" spans="1:41" ht="12.75" hidden="1">
      <c r="A70" s="79" t="s">
        <v>60</v>
      </c>
      <c r="B70" s="80" t="s">
        <v>70</v>
      </c>
      <c r="C70" s="80" t="s">
        <v>71</v>
      </c>
      <c r="D70" s="81"/>
      <c r="E70" s="81"/>
      <c r="F70" s="81"/>
      <c r="G70" s="86">
        <v>8</v>
      </c>
      <c r="H70" s="86">
        <v>8</v>
      </c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</row>
    <row r="71" spans="1:41" ht="12.75" hidden="1">
      <c r="A71" s="79" t="s">
        <v>60</v>
      </c>
      <c r="B71" s="80" t="s">
        <v>517</v>
      </c>
      <c r="C71" s="80" t="s">
        <v>72</v>
      </c>
      <c r="D71" s="81"/>
      <c r="E71" s="81"/>
      <c r="F71" s="81"/>
      <c r="G71" s="86">
        <v>1</v>
      </c>
      <c r="H71" s="86">
        <v>1</v>
      </c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</row>
    <row r="72" spans="1:41" ht="12.75" hidden="1">
      <c r="A72" s="79" t="s">
        <v>60</v>
      </c>
      <c r="B72" s="80" t="s">
        <v>518</v>
      </c>
      <c r="C72" s="80"/>
      <c r="D72" s="81"/>
      <c r="E72" s="81"/>
      <c r="F72" s="81"/>
      <c r="G72" s="86">
        <v>1</v>
      </c>
      <c r="H72" s="86">
        <v>1</v>
      </c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</row>
    <row r="73" spans="1:41" ht="12.75" hidden="1">
      <c r="A73" s="79" t="s">
        <v>73</v>
      </c>
      <c r="B73" s="80" t="s">
        <v>74</v>
      </c>
      <c r="C73" s="80" t="s">
        <v>75</v>
      </c>
      <c r="D73" s="81"/>
      <c r="E73" s="81"/>
      <c r="F73" s="81"/>
      <c r="G73" s="86">
        <v>0.5</v>
      </c>
      <c r="H73" s="86">
        <v>0.5</v>
      </c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</row>
    <row r="74" spans="1:41" ht="12.75" hidden="1">
      <c r="A74" s="79" t="s">
        <v>73</v>
      </c>
      <c r="B74" s="80" t="s">
        <v>76</v>
      </c>
      <c r="C74" s="80" t="s">
        <v>77</v>
      </c>
      <c r="D74" s="81"/>
      <c r="E74" s="81"/>
      <c r="F74" s="81"/>
      <c r="G74" s="86">
        <v>4</v>
      </c>
      <c r="H74" s="86">
        <v>4</v>
      </c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</row>
    <row r="75" spans="1:41" ht="12.75" hidden="1">
      <c r="A75" s="82" t="s">
        <v>73</v>
      </c>
      <c r="B75" s="83" t="s">
        <v>78</v>
      </c>
      <c r="C75" s="83" t="s">
        <v>75</v>
      </c>
      <c r="D75" s="81"/>
      <c r="E75" s="81"/>
      <c r="F75" s="81"/>
      <c r="G75" s="86">
        <v>2</v>
      </c>
      <c r="H75" s="86">
        <v>2</v>
      </c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</row>
    <row r="76" spans="1:41" ht="12.75" hidden="1">
      <c r="A76" s="82" t="s">
        <v>73</v>
      </c>
      <c r="B76" s="83" t="s">
        <v>519</v>
      </c>
      <c r="C76" s="83"/>
      <c r="D76" s="81"/>
      <c r="E76" s="81"/>
      <c r="F76" s="81"/>
      <c r="G76" s="86">
        <v>4</v>
      </c>
      <c r="H76" s="86">
        <v>4</v>
      </c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</row>
    <row r="77" spans="1:41" ht="12.75" hidden="1">
      <c r="A77" s="82" t="s">
        <v>73</v>
      </c>
      <c r="B77" s="83" t="s">
        <v>605</v>
      </c>
      <c r="C77" s="83"/>
      <c r="D77" s="81"/>
      <c r="E77" s="81"/>
      <c r="F77" s="81"/>
      <c r="G77" s="86">
        <v>8</v>
      </c>
      <c r="H77" s="86">
        <v>8</v>
      </c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</row>
    <row r="78" spans="1:41" ht="12.75" hidden="1">
      <c r="A78" s="82" t="s">
        <v>73</v>
      </c>
      <c r="B78" s="83" t="s">
        <v>79</v>
      </c>
      <c r="C78" s="83" t="s">
        <v>80</v>
      </c>
      <c r="D78" s="81"/>
      <c r="E78" s="81"/>
      <c r="F78" s="81"/>
      <c r="G78" s="86">
        <v>8</v>
      </c>
      <c r="H78" s="86">
        <v>8</v>
      </c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</row>
    <row r="79" spans="1:41" ht="12.75" hidden="1">
      <c r="A79" s="82" t="s">
        <v>73</v>
      </c>
      <c r="B79" s="83" t="s">
        <v>520</v>
      </c>
      <c r="C79" s="83"/>
      <c r="D79" s="81"/>
      <c r="E79" s="81"/>
      <c r="F79" s="81"/>
      <c r="G79" s="86">
        <v>8</v>
      </c>
      <c r="H79" s="86">
        <v>8</v>
      </c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</row>
    <row r="80" spans="1:41" ht="12.75" hidden="1">
      <c r="A80" s="82" t="s">
        <v>81</v>
      </c>
      <c r="B80" s="83" t="s">
        <v>82</v>
      </c>
      <c r="C80" s="83" t="s">
        <v>83</v>
      </c>
      <c r="D80" s="81"/>
      <c r="E80" s="81"/>
      <c r="F80" s="81"/>
      <c r="G80" s="86">
        <v>2</v>
      </c>
      <c r="H80" s="86">
        <v>2</v>
      </c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</row>
    <row r="81" spans="1:41" ht="12.75" hidden="1">
      <c r="A81" s="82" t="s">
        <v>81</v>
      </c>
      <c r="B81" s="83" t="s">
        <v>84</v>
      </c>
      <c r="C81" s="83" t="s">
        <v>75</v>
      </c>
      <c r="D81" s="81"/>
      <c r="E81" s="81"/>
      <c r="F81" s="81"/>
      <c r="G81" s="86">
        <v>1</v>
      </c>
      <c r="H81" s="86">
        <v>1</v>
      </c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</row>
    <row r="82" spans="1:41" ht="12.75" hidden="1">
      <c r="A82" s="84" t="s">
        <v>81</v>
      </c>
      <c r="B82" s="85" t="s">
        <v>85</v>
      </c>
      <c r="C82" s="85" t="s">
        <v>86</v>
      </c>
      <c r="D82" s="81" t="s">
        <v>87</v>
      </c>
      <c r="E82" s="81">
        <v>2</v>
      </c>
      <c r="F82" s="81"/>
      <c r="G82" s="86">
        <v>8</v>
      </c>
      <c r="H82" s="86">
        <v>8</v>
      </c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</row>
    <row r="83" spans="1:41" ht="12.75" hidden="1">
      <c r="A83" s="84" t="s">
        <v>81</v>
      </c>
      <c r="B83" s="85" t="s">
        <v>88</v>
      </c>
      <c r="C83" s="85" t="s">
        <v>89</v>
      </c>
      <c r="D83" s="81" t="s">
        <v>90</v>
      </c>
      <c r="E83" s="81">
        <v>3</v>
      </c>
      <c r="F83" s="81"/>
      <c r="G83" s="86">
        <v>8</v>
      </c>
      <c r="H83" s="86">
        <v>8</v>
      </c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</row>
    <row r="84" spans="1:41" ht="12.75" hidden="1">
      <c r="A84" s="84" t="s">
        <v>81</v>
      </c>
      <c r="B84" s="83" t="s">
        <v>521</v>
      </c>
      <c r="C84" s="83"/>
      <c r="D84" s="81"/>
      <c r="E84" s="81"/>
      <c r="F84" s="81"/>
      <c r="G84" s="86">
        <v>8</v>
      </c>
      <c r="H84" s="86">
        <v>8</v>
      </c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</row>
    <row r="85" spans="1:8" ht="12.75" hidden="1">
      <c r="A85" s="84" t="s">
        <v>81</v>
      </c>
      <c r="B85" s="83" t="s">
        <v>606</v>
      </c>
      <c r="C85" s="178" t="s">
        <v>607</v>
      </c>
      <c r="D85" s="81" t="s">
        <v>90</v>
      </c>
      <c r="E85" s="81">
        <v>3</v>
      </c>
      <c r="F85" s="81"/>
      <c r="G85" s="86">
        <v>8</v>
      </c>
      <c r="H85" s="86">
        <v>8</v>
      </c>
    </row>
    <row r="86" spans="1:8" ht="12.75" hidden="1">
      <c r="A86" s="84" t="s">
        <v>81</v>
      </c>
      <c r="B86" s="83" t="s">
        <v>522</v>
      </c>
      <c r="C86" s="83"/>
      <c r="D86" s="81"/>
      <c r="E86" s="81"/>
      <c r="F86" s="81"/>
      <c r="G86" s="86">
        <v>8</v>
      </c>
      <c r="H86" s="86">
        <v>8</v>
      </c>
    </row>
    <row r="87" spans="1:8" ht="12.75" hidden="1">
      <c r="A87" s="84" t="s">
        <v>81</v>
      </c>
      <c r="B87" s="83" t="s">
        <v>32</v>
      </c>
      <c r="C87" s="83" t="s">
        <v>91</v>
      </c>
      <c r="D87" s="81"/>
      <c r="E87" s="81"/>
      <c r="F87" s="81"/>
      <c r="G87" s="86">
        <v>4</v>
      </c>
      <c r="H87" s="86">
        <v>4</v>
      </c>
    </row>
    <row r="88" spans="1:8" ht="12.75" hidden="1">
      <c r="A88" s="84" t="s">
        <v>81</v>
      </c>
      <c r="B88" s="83" t="s">
        <v>92</v>
      </c>
      <c r="C88" s="83" t="s">
        <v>93</v>
      </c>
      <c r="D88" s="81" t="s">
        <v>87</v>
      </c>
      <c r="E88" s="81">
        <v>1</v>
      </c>
      <c r="F88" s="81"/>
      <c r="G88" s="86">
        <v>8</v>
      </c>
      <c r="H88" s="86">
        <v>8</v>
      </c>
    </row>
    <row r="89" spans="1:8" ht="12.75" hidden="1">
      <c r="A89" s="84" t="s">
        <v>81</v>
      </c>
      <c r="B89" s="83" t="s">
        <v>95</v>
      </c>
      <c r="C89" s="83" t="s">
        <v>96</v>
      </c>
      <c r="D89" s="81" t="s">
        <v>90</v>
      </c>
      <c r="E89" s="81">
        <v>3</v>
      </c>
      <c r="F89" s="81"/>
      <c r="G89" s="86">
        <v>8</v>
      </c>
      <c r="H89" s="86">
        <v>8</v>
      </c>
    </row>
    <row r="90" spans="1:8" ht="12.75" hidden="1">
      <c r="A90" s="84" t="s">
        <v>81</v>
      </c>
      <c r="B90" s="83" t="s">
        <v>97</v>
      </c>
      <c r="C90" s="83" t="s">
        <v>75</v>
      </c>
      <c r="D90" s="81"/>
      <c r="E90" s="81"/>
      <c r="F90" s="81"/>
      <c r="G90" s="86">
        <v>1</v>
      </c>
      <c r="H90" s="86">
        <v>1</v>
      </c>
    </row>
    <row r="91" spans="1:8" ht="12.75" hidden="1">
      <c r="A91" s="84" t="s">
        <v>81</v>
      </c>
      <c r="B91" s="83" t="s">
        <v>98</v>
      </c>
      <c r="C91" s="83" t="s">
        <v>99</v>
      </c>
      <c r="D91" s="81"/>
      <c r="E91" s="81"/>
      <c r="F91" s="81"/>
      <c r="G91" s="86">
        <v>1</v>
      </c>
      <c r="H91" s="86">
        <v>1</v>
      </c>
    </row>
    <row r="92" spans="1:8" ht="12.75" hidden="1">
      <c r="A92" s="84" t="s">
        <v>81</v>
      </c>
      <c r="B92" s="80" t="s">
        <v>100</v>
      </c>
      <c r="C92" s="80" t="s">
        <v>75</v>
      </c>
      <c r="D92" s="81"/>
      <c r="E92" s="81"/>
      <c r="F92" s="81"/>
      <c r="G92" s="86">
        <v>1</v>
      </c>
      <c r="H92" s="86">
        <v>1</v>
      </c>
    </row>
    <row r="93" spans="1:8" ht="12.75" hidden="1">
      <c r="A93" s="84" t="s">
        <v>81</v>
      </c>
      <c r="B93" s="80" t="s">
        <v>101</v>
      </c>
      <c r="C93" s="80" t="s">
        <v>102</v>
      </c>
      <c r="D93" s="81"/>
      <c r="E93" s="81"/>
      <c r="F93" s="81"/>
      <c r="G93" s="86">
        <v>1</v>
      </c>
      <c r="H93" s="86">
        <v>1</v>
      </c>
    </row>
    <row r="94" spans="1:8" ht="12.75" hidden="1">
      <c r="A94" s="84" t="s">
        <v>81</v>
      </c>
      <c r="B94" s="80" t="s">
        <v>523</v>
      </c>
      <c r="C94" s="80"/>
      <c r="D94" s="81"/>
      <c r="E94" s="81"/>
      <c r="F94" s="81"/>
      <c r="G94" s="86">
        <v>1</v>
      </c>
      <c r="H94" s="86">
        <v>1</v>
      </c>
    </row>
    <row r="95" spans="1:8" ht="12.75" hidden="1">
      <c r="A95" s="84" t="s">
        <v>81</v>
      </c>
      <c r="B95" s="80" t="s">
        <v>103</v>
      </c>
      <c r="C95" s="80" t="s">
        <v>83</v>
      </c>
      <c r="D95" s="81"/>
      <c r="E95" s="81"/>
      <c r="F95" s="81"/>
      <c r="G95" s="86">
        <v>1</v>
      </c>
      <c r="H95" s="86">
        <v>1</v>
      </c>
    </row>
    <row r="96" spans="1:8" ht="12.75" hidden="1">
      <c r="A96" s="84" t="s">
        <v>81</v>
      </c>
      <c r="B96" s="83" t="s">
        <v>524</v>
      </c>
      <c r="C96" s="83"/>
      <c r="D96" s="81"/>
      <c r="E96" s="81"/>
      <c r="F96" s="81"/>
      <c r="G96" s="86">
        <v>1</v>
      </c>
      <c r="H96" s="86">
        <v>1</v>
      </c>
    </row>
    <row r="97" spans="1:8" ht="12.75" hidden="1">
      <c r="A97" s="84" t="s">
        <v>81</v>
      </c>
      <c r="B97" s="80" t="s">
        <v>104</v>
      </c>
      <c r="C97" s="80" t="s">
        <v>105</v>
      </c>
      <c r="D97" s="81"/>
      <c r="E97" s="81"/>
      <c r="F97" s="81"/>
      <c r="G97" s="86">
        <v>4</v>
      </c>
      <c r="H97" s="86">
        <v>4</v>
      </c>
    </row>
    <row r="98" spans="1:8" ht="12.75" hidden="1">
      <c r="A98" s="84" t="s">
        <v>81</v>
      </c>
      <c r="B98" s="80" t="s">
        <v>106</v>
      </c>
      <c r="C98" s="80" t="s">
        <v>107</v>
      </c>
      <c r="D98" s="81"/>
      <c r="E98" s="81"/>
      <c r="F98" s="81"/>
      <c r="G98" s="86">
        <v>1</v>
      </c>
      <c r="H98" s="86">
        <v>1</v>
      </c>
    </row>
    <row r="99" spans="1:8" ht="12.75" hidden="1">
      <c r="A99" s="84" t="s">
        <v>81</v>
      </c>
      <c r="B99" s="83" t="s">
        <v>108</v>
      </c>
      <c r="C99" s="83" t="s">
        <v>109</v>
      </c>
      <c r="D99" s="81"/>
      <c r="E99" s="81"/>
      <c r="F99" s="81"/>
      <c r="G99" s="86">
        <v>4</v>
      </c>
      <c r="H99" s="86">
        <v>4</v>
      </c>
    </row>
    <row r="100" spans="1:8" ht="12.75" hidden="1">
      <c r="A100" s="84" t="s">
        <v>81</v>
      </c>
      <c r="B100" s="80" t="s">
        <v>110</v>
      </c>
      <c r="C100" s="80" t="s">
        <v>109</v>
      </c>
      <c r="D100" s="81"/>
      <c r="E100" s="81"/>
      <c r="F100" s="81"/>
      <c r="G100" s="86">
        <v>1</v>
      </c>
      <c r="H100" s="86">
        <v>1</v>
      </c>
    </row>
    <row r="101" spans="1:8" ht="12.75" hidden="1">
      <c r="A101" s="84" t="s">
        <v>81</v>
      </c>
      <c r="B101" s="83" t="s">
        <v>111</v>
      </c>
      <c r="C101" s="83" t="s">
        <v>112</v>
      </c>
      <c r="D101" s="81"/>
      <c r="E101" s="81"/>
      <c r="F101" s="81"/>
      <c r="G101" s="86">
        <v>1</v>
      </c>
      <c r="H101" s="86">
        <v>1</v>
      </c>
    </row>
    <row r="102" spans="1:8" ht="12.75" hidden="1">
      <c r="A102" s="84" t="s">
        <v>81</v>
      </c>
      <c r="B102" s="80" t="s">
        <v>525</v>
      </c>
      <c r="C102" s="80"/>
      <c r="D102" s="81"/>
      <c r="E102" s="81"/>
      <c r="F102" s="81"/>
      <c r="G102" s="86">
        <v>8</v>
      </c>
      <c r="H102" s="86">
        <v>4</v>
      </c>
    </row>
    <row r="103" spans="1:8" ht="12.75" customHeight="1" hidden="1">
      <c r="A103" s="84" t="s">
        <v>113</v>
      </c>
      <c r="B103" s="80" t="s">
        <v>114</v>
      </c>
      <c r="C103" s="80" t="s">
        <v>115</v>
      </c>
      <c r="D103" s="81"/>
      <c r="E103" s="81"/>
      <c r="F103" s="81"/>
      <c r="G103" s="86">
        <v>1</v>
      </c>
      <c r="H103" s="86">
        <v>1</v>
      </c>
    </row>
    <row r="104" spans="1:8" ht="12.75" customHeight="1" hidden="1">
      <c r="A104" s="84" t="s">
        <v>113</v>
      </c>
      <c r="B104" s="83" t="s">
        <v>616</v>
      </c>
      <c r="C104" s="83"/>
      <c r="D104" s="81"/>
      <c r="E104" s="81"/>
      <c r="F104" s="81"/>
      <c r="G104" s="86">
        <v>1</v>
      </c>
      <c r="H104" s="86">
        <v>1</v>
      </c>
    </row>
    <row r="105" spans="1:8" ht="12.75" customHeight="1" hidden="1">
      <c r="A105" s="82" t="s">
        <v>113</v>
      </c>
      <c r="B105" s="80" t="s">
        <v>116</v>
      </c>
      <c r="C105" s="80" t="s">
        <v>117</v>
      </c>
      <c r="D105" s="81" t="s">
        <v>90</v>
      </c>
      <c r="E105" s="81">
        <v>5</v>
      </c>
      <c r="F105" s="81"/>
      <c r="G105" s="86">
        <v>1</v>
      </c>
      <c r="H105" s="86">
        <v>1</v>
      </c>
    </row>
    <row r="106" spans="1:8" ht="12.75" hidden="1">
      <c r="A106" s="82" t="s">
        <v>113</v>
      </c>
      <c r="B106" s="80" t="s">
        <v>118</v>
      </c>
      <c r="C106" s="80" t="s">
        <v>119</v>
      </c>
      <c r="D106" s="81"/>
      <c r="E106" s="81"/>
      <c r="F106" s="81"/>
      <c r="G106" s="86">
        <v>2</v>
      </c>
      <c r="H106" s="86">
        <v>2</v>
      </c>
    </row>
    <row r="107" spans="1:8" ht="12.75" hidden="1">
      <c r="A107" s="82" t="s">
        <v>113</v>
      </c>
      <c r="B107" s="80" t="s">
        <v>526</v>
      </c>
      <c r="C107" s="80"/>
      <c r="D107" s="81"/>
      <c r="E107" s="81"/>
      <c r="F107" s="81"/>
      <c r="G107" s="86">
        <v>1</v>
      </c>
      <c r="H107" s="86">
        <v>1</v>
      </c>
    </row>
    <row r="108" spans="1:8" ht="12.75" hidden="1">
      <c r="A108" s="82" t="s">
        <v>113</v>
      </c>
      <c r="B108" s="83" t="s">
        <v>120</v>
      </c>
      <c r="C108" s="83" t="s">
        <v>121</v>
      </c>
      <c r="D108" s="81" t="s">
        <v>122</v>
      </c>
      <c r="E108" s="81">
        <v>2</v>
      </c>
      <c r="F108" s="81"/>
      <c r="G108" s="86">
        <v>4</v>
      </c>
      <c r="H108" s="86">
        <v>4</v>
      </c>
    </row>
    <row r="109" spans="1:8" ht="12.75" hidden="1">
      <c r="A109" s="82" t="s">
        <v>113</v>
      </c>
      <c r="B109" s="83" t="s">
        <v>527</v>
      </c>
      <c r="C109" s="83"/>
      <c r="D109" s="81"/>
      <c r="E109" s="81"/>
      <c r="F109" s="81"/>
      <c r="G109" s="86">
        <v>4</v>
      </c>
      <c r="H109" s="86">
        <v>4</v>
      </c>
    </row>
    <row r="110" spans="1:8" ht="12.75" hidden="1">
      <c r="A110" s="82" t="s">
        <v>113</v>
      </c>
      <c r="B110" s="83" t="s">
        <v>123</v>
      </c>
      <c r="C110" s="83" t="s">
        <v>124</v>
      </c>
      <c r="D110" s="81" t="s">
        <v>90</v>
      </c>
      <c r="E110" s="81">
        <v>5</v>
      </c>
      <c r="F110" s="81"/>
      <c r="G110" s="86">
        <v>8</v>
      </c>
      <c r="H110" s="86">
        <v>8</v>
      </c>
    </row>
    <row r="111" spans="1:8" ht="12.75" hidden="1">
      <c r="A111" s="82" t="s">
        <v>113</v>
      </c>
      <c r="B111" s="83" t="s">
        <v>125</v>
      </c>
      <c r="C111" s="83" t="s">
        <v>126</v>
      </c>
      <c r="D111" s="81"/>
      <c r="E111" s="81"/>
      <c r="F111" s="81"/>
      <c r="G111" s="86">
        <v>4</v>
      </c>
      <c r="H111" s="86">
        <v>4</v>
      </c>
    </row>
    <row r="112" spans="1:8" ht="12.75" hidden="1">
      <c r="A112" s="82" t="s">
        <v>113</v>
      </c>
      <c r="B112" s="83" t="s">
        <v>528</v>
      </c>
      <c r="C112" s="83"/>
      <c r="D112" s="81"/>
      <c r="E112" s="81"/>
      <c r="F112" s="81"/>
      <c r="G112" s="86">
        <v>8</v>
      </c>
      <c r="H112" s="86">
        <v>8</v>
      </c>
    </row>
    <row r="113" spans="1:8" ht="12.75" hidden="1">
      <c r="A113" s="82" t="s">
        <v>113</v>
      </c>
      <c r="B113" s="83" t="s">
        <v>127</v>
      </c>
      <c r="C113" s="83" t="s">
        <v>128</v>
      </c>
      <c r="D113" s="81"/>
      <c r="E113" s="81"/>
      <c r="F113" s="81"/>
      <c r="G113" s="86">
        <v>1</v>
      </c>
      <c r="H113" s="86">
        <v>1</v>
      </c>
    </row>
    <row r="114" spans="1:8" ht="12.75" hidden="1">
      <c r="A114" s="82" t="s">
        <v>113</v>
      </c>
      <c r="B114" s="83" t="s">
        <v>529</v>
      </c>
      <c r="C114" s="83"/>
      <c r="D114" s="81"/>
      <c r="E114" s="81"/>
      <c r="F114" s="81"/>
      <c r="G114" s="86">
        <v>1</v>
      </c>
      <c r="H114" s="86">
        <v>1</v>
      </c>
    </row>
    <row r="115" spans="1:8" ht="12.75" hidden="1">
      <c r="A115" s="82" t="s">
        <v>113</v>
      </c>
      <c r="B115" s="80" t="s">
        <v>129</v>
      </c>
      <c r="C115" s="80" t="s">
        <v>130</v>
      </c>
      <c r="D115" s="81" t="s">
        <v>90</v>
      </c>
      <c r="E115" s="81">
        <v>5</v>
      </c>
      <c r="F115" s="81"/>
      <c r="G115" s="86">
        <v>8</v>
      </c>
      <c r="H115" s="86">
        <v>8</v>
      </c>
    </row>
    <row r="116" spans="1:8" ht="12.75" hidden="1">
      <c r="A116" s="82" t="s">
        <v>131</v>
      </c>
      <c r="B116" s="80" t="s">
        <v>132</v>
      </c>
      <c r="C116" s="80" t="s">
        <v>75</v>
      </c>
      <c r="D116" s="81"/>
      <c r="E116" s="81"/>
      <c r="F116" s="81"/>
      <c r="G116" s="86">
        <v>1</v>
      </c>
      <c r="H116" s="86">
        <v>1</v>
      </c>
    </row>
    <row r="117" spans="1:8" ht="12.75" hidden="1">
      <c r="A117" s="82" t="s">
        <v>131</v>
      </c>
      <c r="B117" s="83" t="s">
        <v>133</v>
      </c>
      <c r="C117" s="83" t="s">
        <v>134</v>
      </c>
      <c r="D117" s="81" t="s">
        <v>122</v>
      </c>
      <c r="E117" s="81">
        <v>1</v>
      </c>
      <c r="F117" s="81"/>
      <c r="G117" s="86">
        <v>1</v>
      </c>
      <c r="H117" s="86">
        <v>1</v>
      </c>
    </row>
    <row r="118" spans="1:8" ht="12.75" hidden="1">
      <c r="A118" s="79" t="s">
        <v>131</v>
      </c>
      <c r="B118" s="83" t="s">
        <v>135</v>
      </c>
      <c r="C118" s="83" t="s">
        <v>136</v>
      </c>
      <c r="D118" s="81"/>
      <c r="E118" s="81"/>
      <c r="F118" s="81"/>
      <c r="G118" s="86">
        <v>4</v>
      </c>
      <c r="H118" s="86">
        <v>2</v>
      </c>
    </row>
    <row r="119" spans="1:8" ht="12.75" hidden="1">
      <c r="A119" s="79" t="s">
        <v>131</v>
      </c>
      <c r="B119" s="80" t="s">
        <v>137</v>
      </c>
      <c r="C119" s="80" t="s">
        <v>136</v>
      </c>
      <c r="D119" s="81" t="s">
        <v>87</v>
      </c>
      <c r="E119" s="81">
        <v>3</v>
      </c>
      <c r="F119" s="81"/>
      <c r="G119" s="86">
        <v>1</v>
      </c>
      <c r="H119" s="86">
        <v>1</v>
      </c>
    </row>
    <row r="120" spans="1:8" ht="12.75" hidden="1">
      <c r="A120" s="79" t="s">
        <v>131</v>
      </c>
      <c r="B120" s="80" t="s">
        <v>138</v>
      </c>
      <c r="C120" s="80" t="s">
        <v>136</v>
      </c>
      <c r="D120" s="81" t="s">
        <v>90</v>
      </c>
      <c r="E120" s="81">
        <v>4</v>
      </c>
      <c r="F120" s="81"/>
      <c r="G120" s="86">
        <v>2</v>
      </c>
      <c r="H120" s="86">
        <v>2</v>
      </c>
    </row>
    <row r="121" spans="1:8" ht="12.75" hidden="1">
      <c r="A121" s="79" t="s">
        <v>131</v>
      </c>
      <c r="B121" s="80" t="s">
        <v>139</v>
      </c>
      <c r="C121" s="80" t="s">
        <v>140</v>
      </c>
      <c r="D121" s="81" t="s">
        <v>87</v>
      </c>
      <c r="E121" s="81">
        <v>2</v>
      </c>
      <c r="F121" s="81" t="s">
        <v>533</v>
      </c>
      <c r="G121" s="86">
        <v>16</v>
      </c>
      <c r="H121" s="86">
        <v>16</v>
      </c>
    </row>
    <row r="122" spans="1:8" ht="12.75" hidden="1">
      <c r="A122" s="79" t="s">
        <v>131</v>
      </c>
      <c r="B122" s="80" t="s">
        <v>141</v>
      </c>
      <c r="C122" s="80" t="s">
        <v>136</v>
      </c>
      <c r="D122" s="81"/>
      <c r="E122" s="81"/>
      <c r="F122" s="81"/>
      <c r="G122" s="86">
        <v>1</v>
      </c>
      <c r="H122" s="86">
        <v>1</v>
      </c>
    </row>
    <row r="123" spans="1:8" ht="12.75" hidden="1">
      <c r="A123" s="79" t="s">
        <v>131</v>
      </c>
      <c r="B123" s="80" t="s">
        <v>530</v>
      </c>
      <c r="C123" s="80"/>
      <c r="D123" s="81"/>
      <c r="E123" s="81"/>
      <c r="F123" s="81"/>
      <c r="G123" s="86">
        <v>2</v>
      </c>
      <c r="H123" s="86">
        <v>2</v>
      </c>
    </row>
    <row r="124" spans="1:8" ht="12.75" hidden="1">
      <c r="A124" s="79" t="s">
        <v>131</v>
      </c>
      <c r="B124" s="80" t="s">
        <v>142</v>
      </c>
      <c r="C124" s="80" t="s">
        <v>143</v>
      </c>
      <c r="D124" s="81"/>
      <c r="E124" s="81"/>
      <c r="F124" s="81"/>
      <c r="G124" s="86">
        <v>1</v>
      </c>
      <c r="H124" s="86">
        <v>1</v>
      </c>
    </row>
    <row r="125" spans="1:8" ht="12.75" hidden="1">
      <c r="A125" s="79" t="s">
        <v>131</v>
      </c>
      <c r="B125" s="80" t="s">
        <v>144</v>
      </c>
      <c r="C125" s="80" t="s">
        <v>145</v>
      </c>
      <c r="D125" s="81"/>
      <c r="E125" s="81"/>
      <c r="F125" s="81"/>
      <c r="G125" s="86">
        <v>1</v>
      </c>
      <c r="H125" s="86">
        <v>1</v>
      </c>
    </row>
    <row r="126" spans="1:8" ht="12.75" hidden="1">
      <c r="A126" s="79" t="s">
        <v>131</v>
      </c>
      <c r="B126" s="80" t="s">
        <v>531</v>
      </c>
      <c r="C126" s="80"/>
      <c r="D126" s="81"/>
      <c r="E126" s="81"/>
      <c r="F126" s="81"/>
      <c r="G126" s="86">
        <v>1</v>
      </c>
      <c r="H126" s="86">
        <v>1</v>
      </c>
    </row>
    <row r="127" spans="1:8" ht="12.75" hidden="1">
      <c r="A127" s="79" t="s">
        <v>131</v>
      </c>
      <c r="B127" s="80" t="s">
        <v>146</v>
      </c>
      <c r="C127" s="80" t="s">
        <v>147</v>
      </c>
      <c r="D127" s="81"/>
      <c r="E127" s="81"/>
      <c r="F127" s="81"/>
      <c r="G127" s="86">
        <v>1</v>
      </c>
      <c r="H127" s="86">
        <v>1</v>
      </c>
    </row>
    <row r="128" spans="1:8" ht="12.75" hidden="1">
      <c r="A128" s="79" t="s">
        <v>131</v>
      </c>
      <c r="B128" s="80" t="s">
        <v>532</v>
      </c>
      <c r="C128" s="80"/>
      <c r="D128" s="81"/>
      <c r="E128" s="81"/>
      <c r="F128" s="81"/>
      <c r="G128" s="86">
        <v>1</v>
      </c>
      <c r="H128" s="86">
        <v>1</v>
      </c>
    </row>
    <row r="129" spans="1:8" ht="12.75" hidden="1">
      <c r="A129" s="79" t="s">
        <v>131</v>
      </c>
      <c r="B129" s="80" t="s">
        <v>148</v>
      </c>
      <c r="C129" s="80" t="s">
        <v>149</v>
      </c>
      <c r="D129" s="81" t="s">
        <v>90</v>
      </c>
      <c r="E129" s="81">
        <v>3</v>
      </c>
      <c r="F129" s="81" t="s">
        <v>533</v>
      </c>
      <c r="G129" s="96">
        <v>4</v>
      </c>
      <c r="H129" s="96">
        <v>4</v>
      </c>
    </row>
    <row r="130" spans="1:8" ht="12.75" hidden="1">
      <c r="A130" s="79" t="s">
        <v>131</v>
      </c>
      <c r="B130" s="80" t="s">
        <v>150</v>
      </c>
      <c r="C130" s="80" t="s">
        <v>151</v>
      </c>
      <c r="D130" s="81"/>
      <c r="E130" s="81"/>
      <c r="F130" s="81"/>
      <c r="G130" s="86">
        <v>4</v>
      </c>
      <c r="H130" s="86">
        <v>2</v>
      </c>
    </row>
    <row r="131" spans="1:8" ht="12.75" hidden="1">
      <c r="A131" s="79" t="s">
        <v>131</v>
      </c>
      <c r="B131" s="80" t="s">
        <v>534</v>
      </c>
      <c r="C131" s="80"/>
      <c r="D131" s="81"/>
      <c r="E131" s="81"/>
      <c r="F131" s="81"/>
      <c r="G131" s="174">
        <v>2</v>
      </c>
      <c r="H131" s="86">
        <v>2</v>
      </c>
    </row>
    <row r="132" spans="1:8" ht="12.75" hidden="1">
      <c r="A132" s="79" t="s">
        <v>131</v>
      </c>
      <c r="B132" s="80" t="s">
        <v>152</v>
      </c>
      <c r="C132" s="80" t="s">
        <v>153</v>
      </c>
      <c r="D132" s="81"/>
      <c r="E132" s="81"/>
      <c r="F132" s="81"/>
      <c r="G132" s="86">
        <v>2</v>
      </c>
      <c r="H132" s="86">
        <v>2</v>
      </c>
    </row>
    <row r="133" spans="1:8" ht="12.75" hidden="1">
      <c r="A133" s="79" t="s">
        <v>131</v>
      </c>
      <c r="B133" s="80" t="s">
        <v>154</v>
      </c>
      <c r="C133" s="80" t="s">
        <v>155</v>
      </c>
      <c r="D133" s="81"/>
      <c r="E133" s="81"/>
      <c r="F133" s="81"/>
      <c r="G133" s="86">
        <v>1</v>
      </c>
      <c r="H133" s="86">
        <v>1</v>
      </c>
    </row>
    <row r="134" spans="1:8" ht="12.75" hidden="1">
      <c r="A134" s="79" t="s">
        <v>131</v>
      </c>
      <c r="B134" s="80" t="s">
        <v>535</v>
      </c>
      <c r="C134" s="80"/>
      <c r="D134" s="81"/>
      <c r="E134" s="81"/>
      <c r="F134" s="81"/>
      <c r="G134" s="86">
        <v>2</v>
      </c>
      <c r="H134" s="86">
        <v>4</v>
      </c>
    </row>
    <row r="135" spans="1:8" ht="12.75" hidden="1">
      <c r="A135" s="79" t="s">
        <v>131</v>
      </c>
      <c r="B135" s="80" t="s">
        <v>156</v>
      </c>
      <c r="C135" s="80" t="s">
        <v>157</v>
      </c>
      <c r="D135" s="81"/>
      <c r="E135" s="81"/>
      <c r="F135" s="81"/>
      <c r="G135" s="86">
        <v>1</v>
      </c>
      <c r="H135" s="86">
        <v>1</v>
      </c>
    </row>
    <row r="136" spans="1:8" ht="12.75" hidden="1">
      <c r="A136" s="79" t="s">
        <v>131</v>
      </c>
      <c r="B136" s="80" t="s">
        <v>158</v>
      </c>
      <c r="C136" s="80" t="s">
        <v>159</v>
      </c>
      <c r="D136" s="81"/>
      <c r="E136" s="81"/>
      <c r="F136" s="81"/>
      <c r="G136" s="86">
        <v>2</v>
      </c>
      <c r="H136" s="86">
        <v>2</v>
      </c>
    </row>
    <row r="137" spans="1:8" ht="12.75" hidden="1">
      <c r="A137" s="79" t="s">
        <v>131</v>
      </c>
      <c r="B137" s="80" t="s">
        <v>536</v>
      </c>
      <c r="C137" s="80"/>
      <c r="D137" s="81"/>
      <c r="E137" s="81"/>
      <c r="F137" s="81"/>
      <c r="G137" s="86">
        <v>4</v>
      </c>
      <c r="H137" s="86">
        <v>4</v>
      </c>
    </row>
    <row r="138" spans="1:8" ht="12.75" hidden="1">
      <c r="A138" s="79" t="s">
        <v>131</v>
      </c>
      <c r="B138" s="80" t="s">
        <v>160</v>
      </c>
      <c r="C138" s="80" t="s">
        <v>161</v>
      </c>
      <c r="D138" s="81"/>
      <c r="E138" s="81"/>
      <c r="F138" s="81"/>
      <c r="G138" s="86">
        <v>2</v>
      </c>
      <c r="H138" s="86">
        <v>2</v>
      </c>
    </row>
    <row r="139" spans="1:8" ht="12.75" hidden="1">
      <c r="A139" s="79" t="s">
        <v>131</v>
      </c>
      <c r="B139" s="80" t="s">
        <v>162</v>
      </c>
      <c r="C139" s="80" t="s">
        <v>161</v>
      </c>
      <c r="D139" s="81"/>
      <c r="E139" s="81"/>
      <c r="F139" s="81"/>
      <c r="G139" s="86">
        <v>1</v>
      </c>
      <c r="H139" s="86">
        <v>1</v>
      </c>
    </row>
    <row r="140" spans="1:8" ht="12.75" hidden="1">
      <c r="A140" s="79" t="s">
        <v>131</v>
      </c>
      <c r="B140" s="80" t="s">
        <v>537</v>
      </c>
      <c r="C140" s="80"/>
      <c r="D140" s="81"/>
      <c r="E140" s="81"/>
      <c r="F140" s="81"/>
      <c r="G140" s="86">
        <v>1</v>
      </c>
      <c r="H140" s="86">
        <v>1</v>
      </c>
    </row>
    <row r="141" spans="1:8" ht="12.75" hidden="1">
      <c r="A141" s="79" t="s">
        <v>131</v>
      </c>
      <c r="B141" s="80" t="s">
        <v>163</v>
      </c>
      <c r="C141" s="80" t="s">
        <v>164</v>
      </c>
      <c r="D141" s="81"/>
      <c r="E141" s="81"/>
      <c r="F141" s="81"/>
      <c r="G141" s="86">
        <v>1</v>
      </c>
      <c r="H141" s="86">
        <v>1</v>
      </c>
    </row>
    <row r="142" spans="1:8" ht="12.75" hidden="1">
      <c r="A142" s="79" t="s">
        <v>131</v>
      </c>
      <c r="B142" s="80" t="s">
        <v>538</v>
      </c>
      <c r="C142" s="80"/>
      <c r="D142" s="81"/>
      <c r="E142" s="81"/>
      <c r="F142" s="81"/>
      <c r="G142" s="86">
        <v>1</v>
      </c>
      <c r="H142" s="86">
        <v>1</v>
      </c>
    </row>
    <row r="143" spans="1:8" ht="12.75" hidden="1">
      <c r="A143" s="79" t="s">
        <v>131</v>
      </c>
      <c r="B143" s="80" t="s">
        <v>165</v>
      </c>
      <c r="C143" s="80" t="s">
        <v>166</v>
      </c>
      <c r="D143" s="81"/>
      <c r="E143" s="81"/>
      <c r="F143" s="81"/>
      <c r="G143" s="86">
        <v>1</v>
      </c>
      <c r="H143" s="86">
        <v>1</v>
      </c>
    </row>
    <row r="144" spans="1:8" ht="12.75" hidden="1">
      <c r="A144" s="79" t="s">
        <v>131</v>
      </c>
      <c r="B144" s="80" t="s">
        <v>608</v>
      </c>
      <c r="C144" s="80"/>
      <c r="D144" s="81"/>
      <c r="E144" s="81"/>
      <c r="F144" s="81"/>
      <c r="G144" s="86">
        <v>1</v>
      </c>
      <c r="H144" s="86">
        <v>1</v>
      </c>
    </row>
    <row r="145" spans="1:8" ht="12.75" hidden="1">
      <c r="A145" s="79" t="s">
        <v>131</v>
      </c>
      <c r="B145" s="80" t="s">
        <v>167</v>
      </c>
      <c r="C145" s="80" t="s">
        <v>168</v>
      </c>
      <c r="D145" s="81"/>
      <c r="E145" s="81"/>
      <c r="F145" s="81"/>
      <c r="G145" s="86">
        <v>1</v>
      </c>
      <c r="H145" s="86">
        <v>1</v>
      </c>
    </row>
    <row r="146" spans="1:8" ht="12.75" hidden="1">
      <c r="A146" s="79" t="s">
        <v>131</v>
      </c>
      <c r="B146" s="80" t="s">
        <v>169</v>
      </c>
      <c r="C146" s="80" t="s">
        <v>170</v>
      </c>
      <c r="D146" s="81"/>
      <c r="E146" s="81"/>
      <c r="F146" s="81"/>
      <c r="G146" s="86">
        <v>2</v>
      </c>
      <c r="H146" s="86">
        <v>2</v>
      </c>
    </row>
    <row r="147" spans="1:8" ht="12.75" hidden="1">
      <c r="A147" s="79" t="s">
        <v>131</v>
      </c>
      <c r="B147" s="80" t="s">
        <v>539</v>
      </c>
      <c r="C147" s="80"/>
      <c r="D147" s="81"/>
      <c r="E147" s="81"/>
      <c r="F147" s="81"/>
      <c r="G147" s="86">
        <v>2</v>
      </c>
      <c r="H147" s="86">
        <v>2</v>
      </c>
    </row>
    <row r="148" spans="1:8" ht="12.75" hidden="1">
      <c r="A148" s="79" t="s">
        <v>131</v>
      </c>
      <c r="B148" s="80" t="s">
        <v>171</v>
      </c>
      <c r="C148" s="80" t="s">
        <v>172</v>
      </c>
      <c r="D148" s="81" t="s">
        <v>87</v>
      </c>
      <c r="E148" s="81">
        <v>4</v>
      </c>
      <c r="F148" s="81"/>
      <c r="G148" s="86">
        <v>4</v>
      </c>
      <c r="H148" s="86">
        <v>2</v>
      </c>
    </row>
    <row r="149" spans="1:8" ht="12.75" hidden="1">
      <c r="A149" s="79" t="s">
        <v>131</v>
      </c>
      <c r="B149" s="80" t="s">
        <v>173</v>
      </c>
      <c r="C149" s="80" t="s">
        <v>157</v>
      </c>
      <c r="D149" s="81" t="s">
        <v>122</v>
      </c>
      <c r="E149" s="81">
        <v>1</v>
      </c>
      <c r="F149" s="81"/>
      <c r="G149" s="86">
        <v>4</v>
      </c>
      <c r="H149" s="86">
        <v>4</v>
      </c>
    </row>
    <row r="150" spans="1:8" ht="12.75" hidden="1">
      <c r="A150" s="79" t="s">
        <v>131</v>
      </c>
      <c r="B150" s="80" t="s">
        <v>174</v>
      </c>
      <c r="C150" s="80" t="s">
        <v>175</v>
      </c>
      <c r="D150" s="81"/>
      <c r="E150" s="81"/>
      <c r="F150" s="81"/>
      <c r="G150" s="86">
        <v>1</v>
      </c>
      <c r="H150" s="86">
        <v>1</v>
      </c>
    </row>
    <row r="151" spans="1:8" ht="12.75" hidden="1">
      <c r="A151" s="79" t="s">
        <v>131</v>
      </c>
      <c r="B151" s="80" t="s">
        <v>540</v>
      </c>
      <c r="C151" s="80"/>
      <c r="D151" s="81"/>
      <c r="E151" s="81"/>
      <c r="F151" s="81"/>
      <c r="G151" s="86">
        <v>2</v>
      </c>
      <c r="H151" s="86">
        <v>2</v>
      </c>
    </row>
    <row r="152" spans="1:8" ht="12.75" hidden="1">
      <c r="A152" s="79" t="s">
        <v>131</v>
      </c>
      <c r="B152" s="80" t="s">
        <v>176</v>
      </c>
      <c r="C152" s="80" t="s">
        <v>177</v>
      </c>
      <c r="D152" s="81" t="s">
        <v>122</v>
      </c>
      <c r="E152" s="81">
        <v>1</v>
      </c>
      <c r="F152" s="81"/>
      <c r="G152" s="86">
        <v>1</v>
      </c>
      <c r="H152" s="86">
        <v>1</v>
      </c>
    </row>
    <row r="153" spans="1:8" ht="12.75" hidden="1">
      <c r="A153" s="79" t="s">
        <v>131</v>
      </c>
      <c r="B153" s="80" t="s">
        <v>178</v>
      </c>
      <c r="C153" s="80" t="s">
        <v>179</v>
      </c>
      <c r="D153" s="81"/>
      <c r="E153" s="81"/>
      <c r="F153" s="81"/>
      <c r="G153" s="86">
        <v>1</v>
      </c>
      <c r="H153" s="86">
        <v>1</v>
      </c>
    </row>
    <row r="154" spans="1:8" ht="12.75" hidden="1">
      <c r="A154" s="79" t="s">
        <v>131</v>
      </c>
      <c r="B154" s="80" t="s">
        <v>180</v>
      </c>
      <c r="C154" s="80" t="s">
        <v>181</v>
      </c>
      <c r="D154" s="81"/>
      <c r="E154" s="81"/>
      <c r="F154" s="81"/>
      <c r="G154" s="86">
        <v>2</v>
      </c>
      <c r="H154" s="86">
        <v>2</v>
      </c>
    </row>
    <row r="155" spans="1:8" ht="12.75" hidden="1">
      <c r="A155" s="79" t="s">
        <v>131</v>
      </c>
      <c r="B155" s="80" t="s">
        <v>182</v>
      </c>
      <c r="C155" s="80" t="s">
        <v>183</v>
      </c>
      <c r="D155" s="81"/>
      <c r="E155" s="81"/>
      <c r="F155" s="81"/>
      <c r="G155" s="86">
        <v>1</v>
      </c>
      <c r="H155" s="86">
        <v>1</v>
      </c>
    </row>
    <row r="156" spans="1:8" ht="12.75" hidden="1">
      <c r="A156" s="79" t="s">
        <v>131</v>
      </c>
      <c r="B156" s="80" t="s">
        <v>184</v>
      </c>
      <c r="C156" s="80" t="s">
        <v>185</v>
      </c>
      <c r="D156" s="81"/>
      <c r="E156" s="81"/>
      <c r="F156" s="81"/>
      <c r="G156" s="86">
        <v>1</v>
      </c>
      <c r="H156" s="86">
        <v>1</v>
      </c>
    </row>
    <row r="157" spans="1:8" ht="12.75" customHeight="1" hidden="1">
      <c r="A157" s="79" t="s">
        <v>131</v>
      </c>
      <c r="B157" s="88" t="s">
        <v>186</v>
      </c>
      <c r="C157" s="87" t="s">
        <v>187</v>
      </c>
      <c r="D157" s="81"/>
      <c r="E157" s="81"/>
      <c r="F157" s="81"/>
      <c r="G157" s="86">
        <v>2</v>
      </c>
      <c r="H157" s="86">
        <v>2</v>
      </c>
    </row>
    <row r="158" spans="1:8" ht="24" hidden="1">
      <c r="A158" s="79" t="s">
        <v>131</v>
      </c>
      <c r="B158" s="88" t="s">
        <v>609</v>
      </c>
      <c r="C158" s="88" t="s">
        <v>541</v>
      </c>
      <c r="D158" s="81"/>
      <c r="E158" s="81"/>
      <c r="F158" s="81"/>
      <c r="G158" s="86">
        <v>2</v>
      </c>
      <c r="H158" s="86">
        <v>2</v>
      </c>
    </row>
    <row r="159" spans="1:8" ht="12.75" customHeight="1" hidden="1">
      <c r="A159" s="79" t="s">
        <v>131</v>
      </c>
      <c r="B159" s="80" t="s">
        <v>188</v>
      </c>
      <c r="C159" s="80" t="s">
        <v>189</v>
      </c>
      <c r="D159" s="81"/>
      <c r="E159" s="81"/>
      <c r="F159" s="81"/>
      <c r="G159" s="86">
        <v>4</v>
      </c>
      <c r="H159" s="86">
        <v>4</v>
      </c>
    </row>
    <row r="160" spans="1:8" ht="12.75" hidden="1">
      <c r="A160" s="79" t="s">
        <v>131</v>
      </c>
      <c r="B160" s="80" t="s">
        <v>190</v>
      </c>
      <c r="C160" s="80" t="s">
        <v>191</v>
      </c>
      <c r="D160" s="81" t="s">
        <v>90</v>
      </c>
      <c r="E160" s="81">
        <v>3</v>
      </c>
      <c r="F160" s="81"/>
      <c r="G160" s="86">
        <v>4</v>
      </c>
      <c r="H160" s="86">
        <v>4</v>
      </c>
    </row>
    <row r="161" spans="1:8" ht="12.75" hidden="1">
      <c r="A161" s="79" t="s">
        <v>131</v>
      </c>
      <c r="B161" s="80" t="s">
        <v>192</v>
      </c>
      <c r="C161" s="80" t="s">
        <v>193</v>
      </c>
      <c r="D161" s="81"/>
      <c r="E161" s="81"/>
      <c r="F161" s="81"/>
      <c r="G161" s="86">
        <v>1</v>
      </c>
      <c r="H161" s="86">
        <v>1</v>
      </c>
    </row>
    <row r="162" spans="1:8" ht="12.75" hidden="1">
      <c r="A162" s="79" t="s">
        <v>131</v>
      </c>
      <c r="B162" s="80" t="s">
        <v>542</v>
      </c>
      <c r="C162" s="80"/>
      <c r="D162" s="81"/>
      <c r="E162" s="81"/>
      <c r="F162" s="81"/>
      <c r="G162" s="86">
        <v>2</v>
      </c>
      <c r="H162" s="86">
        <v>2</v>
      </c>
    </row>
    <row r="163" spans="1:8" ht="12.75" hidden="1">
      <c r="A163" s="79" t="s">
        <v>131</v>
      </c>
      <c r="B163" s="80" t="s">
        <v>194</v>
      </c>
      <c r="C163" s="80" t="s">
        <v>195</v>
      </c>
      <c r="D163" s="81"/>
      <c r="E163" s="81"/>
      <c r="F163" s="81"/>
      <c r="G163" s="86">
        <v>1</v>
      </c>
      <c r="H163" s="86">
        <v>1</v>
      </c>
    </row>
    <row r="164" spans="1:8" ht="12.75" hidden="1">
      <c r="A164" s="79" t="s">
        <v>196</v>
      </c>
      <c r="B164" s="80" t="s">
        <v>197</v>
      </c>
      <c r="C164" s="80" t="s">
        <v>198</v>
      </c>
      <c r="D164" s="81" t="s">
        <v>90</v>
      </c>
      <c r="E164" s="81"/>
      <c r="F164" s="81"/>
      <c r="G164" s="86">
        <v>4</v>
      </c>
      <c r="H164" s="86">
        <v>4</v>
      </c>
    </row>
    <row r="165" spans="1:8" ht="12.75" hidden="1">
      <c r="A165" s="82" t="s">
        <v>196</v>
      </c>
      <c r="B165" s="89" t="s">
        <v>610</v>
      </c>
      <c r="C165" s="89" t="s">
        <v>199</v>
      </c>
      <c r="D165" s="81"/>
      <c r="E165" s="81"/>
      <c r="F165" s="81"/>
      <c r="G165" s="86">
        <v>2</v>
      </c>
      <c r="H165" s="86">
        <v>2</v>
      </c>
    </row>
    <row r="166" spans="1:8" ht="12.75" hidden="1">
      <c r="A166" s="82" t="s">
        <v>196</v>
      </c>
      <c r="B166" s="89" t="s">
        <v>200</v>
      </c>
      <c r="C166" s="89" t="s">
        <v>198</v>
      </c>
      <c r="D166" s="81"/>
      <c r="E166" s="81"/>
      <c r="F166" s="81"/>
      <c r="G166" s="86">
        <v>2</v>
      </c>
      <c r="H166" s="86">
        <v>2</v>
      </c>
    </row>
    <row r="167" spans="1:8" ht="12.75" hidden="1">
      <c r="A167" s="82" t="s">
        <v>196</v>
      </c>
      <c r="B167" s="89" t="s">
        <v>543</v>
      </c>
      <c r="C167" s="89"/>
      <c r="D167" s="81"/>
      <c r="E167" s="81"/>
      <c r="F167" s="81"/>
      <c r="G167" s="86">
        <v>2</v>
      </c>
      <c r="H167" s="86">
        <v>2</v>
      </c>
    </row>
    <row r="168" spans="1:8" ht="12.75" hidden="1">
      <c r="A168" s="82" t="s">
        <v>196</v>
      </c>
      <c r="B168" s="80" t="s">
        <v>201</v>
      </c>
      <c r="C168" s="80" t="s">
        <v>202</v>
      </c>
      <c r="D168" s="81"/>
      <c r="E168" s="81"/>
      <c r="F168" s="81"/>
      <c r="G168" s="86">
        <v>2</v>
      </c>
      <c r="H168" s="86">
        <v>2</v>
      </c>
    </row>
    <row r="169" spans="1:8" ht="12.75" hidden="1">
      <c r="A169" s="82" t="s">
        <v>196</v>
      </c>
      <c r="B169" s="89" t="s">
        <v>203</v>
      </c>
      <c r="C169" s="89" t="s">
        <v>204</v>
      </c>
      <c r="D169" s="81" t="s">
        <v>87</v>
      </c>
      <c r="E169" s="81">
        <v>4</v>
      </c>
      <c r="F169" s="81"/>
      <c r="G169" s="86">
        <v>2</v>
      </c>
      <c r="H169" s="86">
        <v>2</v>
      </c>
    </row>
    <row r="170" spans="1:8" ht="12.75" hidden="1">
      <c r="A170" s="82" t="s">
        <v>196</v>
      </c>
      <c r="B170" s="89" t="s">
        <v>544</v>
      </c>
      <c r="C170" s="89"/>
      <c r="D170" s="81"/>
      <c r="E170" s="81"/>
      <c r="F170" s="81"/>
      <c r="G170" s="86">
        <v>2</v>
      </c>
      <c r="H170" s="86">
        <v>2</v>
      </c>
    </row>
    <row r="171" spans="1:8" ht="12.75" hidden="1">
      <c r="A171" s="82" t="s">
        <v>196</v>
      </c>
      <c r="B171" s="89" t="s">
        <v>205</v>
      </c>
      <c r="C171" s="89" t="s">
        <v>206</v>
      </c>
      <c r="D171" s="81" t="s">
        <v>87</v>
      </c>
      <c r="E171" s="81">
        <v>3</v>
      </c>
      <c r="F171" s="81"/>
      <c r="G171" s="86">
        <v>2</v>
      </c>
      <c r="H171" s="86">
        <v>2</v>
      </c>
    </row>
    <row r="172" spans="1:8" ht="12.75" hidden="1">
      <c r="A172" s="82" t="s">
        <v>196</v>
      </c>
      <c r="B172" s="85" t="s">
        <v>207</v>
      </c>
      <c r="C172" s="85" t="s">
        <v>208</v>
      </c>
      <c r="D172" s="81"/>
      <c r="E172" s="81"/>
      <c r="F172" s="81"/>
      <c r="G172" s="86">
        <v>2</v>
      </c>
      <c r="H172" s="86">
        <v>2</v>
      </c>
    </row>
    <row r="173" spans="1:8" ht="12.75" hidden="1">
      <c r="A173" s="82" t="s">
        <v>196</v>
      </c>
      <c r="B173" s="89" t="s">
        <v>209</v>
      </c>
      <c r="C173" s="89" t="s">
        <v>210</v>
      </c>
      <c r="D173" s="81" t="s">
        <v>90</v>
      </c>
      <c r="E173" s="81"/>
      <c r="F173" s="81"/>
      <c r="G173" s="86">
        <v>2</v>
      </c>
      <c r="H173" s="86">
        <v>2</v>
      </c>
    </row>
    <row r="174" spans="1:8" ht="12.75" hidden="1">
      <c r="A174" s="82" t="s">
        <v>196</v>
      </c>
      <c r="B174" s="89" t="s">
        <v>545</v>
      </c>
      <c r="C174" s="89"/>
      <c r="D174" s="81"/>
      <c r="E174" s="81"/>
      <c r="F174" s="81"/>
      <c r="G174" s="86">
        <v>2</v>
      </c>
      <c r="H174" s="86">
        <v>2</v>
      </c>
    </row>
    <row r="175" spans="1:8" ht="12.75" hidden="1">
      <c r="A175" s="82" t="s">
        <v>196</v>
      </c>
      <c r="B175" s="80" t="s">
        <v>211</v>
      </c>
      <c r="C175" s="80" t="s">
        <v>212</v>
      </c>
      <c r="D175" s="81"/>
      <c r="E175" s="81"/>
      <c r="F175" s="81"/>
      <c r="G175" s="86">
        <v>2</v>
      </c>
      <c r="H175" s="86">
        <v>2</v>
      </c>
    </row>
    <row r="176" spans="1:8" ht="12.75" hidden="1">
      <c r="A176" s="82" t="s">
        <v>196</v>
      </c>
      <c r="B176" s="89" t="s">
        <v>213</v>
      </c>
      <c r="C176" s="89" t="s">
        <v>214</v>
      </c>
      <c r="D176" s="81"/>
      <c r="E176" s="81"/>
      <c r="F176" s="81"/>
      <c r="G176" s="86">
        <v>2</v>
      </c>
      <c r="H176" s="86">
        <v>2</v>
      </c>
    </row>
    <row r="177" spans="1:8" ht="12.75" hidden="1">
      <c r="A177" s="82" t="s">
        <v>196</v>
      </c>
      <c r="B177" s="89" t="s">
        <v>215</v>
      </c>
      <c r="C177" s="89" t="s">
        <v>216</v>
      </c>
      <c r="D177" s="81"/>
      <c r="E177" s="81"/>
      <c r="F177" s="81"/>
      <c r="G177" s="86">
        <v>1</v>
      </c>
      <c r="H177" s="86">
        <v>1</v>
      </c>
    </row>
    <row r="178" spans="1:8" ht="12.75" hidden="1">
      <c r="A178" s="82" t="s">
        <v>196</v>
      </c>
      <c r="B178" s="89" t="s">
        <v>546</v>
      </c>
      <c r="C178" s="89"/>
      <c r="D178" s="81"/>
      <c r="E178" s="81"/>
      <c r="F178" s="81"/>
      <c r="G178" s="86">
        <v>1</v>
      </c>
      <c r="H178" s="86">
        <v>1</v>
      </c>
    </row>
    <row r="179" spans="1:8" ht="12.75" hidden="1">
      <c r="A179" s="82" t="s">
        <v>196</v>
      </c>
      <c r="B179" s="89" t="s">
        <v>611</v>
      </c>
      <c r="C179" s="89" t="s">
        <v>217</v>
      </c>
      <c r="D179" s="81"/>
      <c r="E179" s="81"/>
      <c r="F179" s="81"/>
      <c r="G179" s="86">
        <v>2</v>
      </c>
      <c r="H179" s="86">
        <v>2</v>
      </c>
    </row>
    <row r="180" spans="1:8" ht="12.75" hidden="1">
      <c r="A180" s="82" t="s">
        <v>196</v>
      </c>
      <c r="B180" s="89" t="s">
        <v>218</v>
      </c>
      <c r="C180" s="89" t="s">
        <v>219</v>
      </c>
      <c r="D180" s="81" t="s">
        <v>90</v>
      </c>
      <c r="E180" s="81"/>
      <c r="F180" s="81"/>
      <c r="G180" s="86">
        <v>16</v>
      </c>
      <c r="H180" s="86">
        <v>16</v>
      </c>
    </row>
    <row r="181" spans="1:8" ht="12.75" customHeight="1" hidden="1">
      <c r="A181" s="82" t="s">
        <v>196</v>
      </c>
      <c r="B181" s="89" t="s">
        <v>547</v>
      </c>
      <c r="C181" s="89"/>
      <c r="D181" s="81"/>
      <c r="E181" s="81"/>
      <c r="F181" s="81"/>
      <c r="G181" s="86">
        <v>16</v>
      </c>
      <c r="H181" s="86">
        <v>16</v>
      </c>
    </row>
    <row r="182" spans="1:8" ht="12.75" hidden="1">
      <c r="A182" s="82" t="s">
        <v>196</v>
      </c>
      <c r="B182" s="80" t="s">
        <v>220</v>
      </c>
      <c r="C182" s="80" t="s">
        <v>221</v>
      </c>
      <c r="D182" s="81"/>
      <c r="E182" s="81"/>
      <c r="F182" s="81"/>
      <c r="G182" s="86">
        <v>1</v>
      </c>
      <c r="H182" s="86">
        <v>1</v>
      </c>
    </row>
    <row r="183" spans="1:8" ht="12.75" hidden="1">
      <c r="A183" s="82" t="s">
        <v>196</v>
      </c>
      <c r="B183" s="89" t="s">
        <v>222</v>
      </c>
      <c r="C183" s="89" t="s">
        <v>223</v>
      </c>
      <c r="D183" s="81" t="s">
        <v>94</v>
      </c>
      <c r="E183" s="81">
        <v>2</v>
      </c>
      <c r="F183" s="81"/>
      <c r="G183" s="86">
        <v>1</v>
      </c>
      <c r="H183" s="86">
        <v>1</v>
      </c>
    </row>
    <row r="184" spans="1:8" ht="12.75" hidden="1">
      <c r="A184" s="82" t="s">
        <v>196</v>
      </c>
      <c r="B184" s="89" t="s">
        <v>224</v>
      </c>
      <c r="C184" s="89" t="s">
        <v>225</v>
      </c>
      <c r="D184" s="81" t="s">
        <v>87</v>
      </c>
      <c r="E184" s="81">
        <v>4</v>
      </c>
      <c r="F184" s="81"/>
      <c r="G184" s="86">
        <v>1</v>
      </c>
      <c r="H184" s="86">
        <v>1</v>
      </c>
    </row>
    <row r="185" spans="1:8" ht="12.75" hidden="1">
      <c r="A185" s="82" t="s">
        <v>196</v>
      </c>
      <c r="B185" s="89" t="s">
        <v>548</v>
      </c>
      <c r="C185" s="89"/>
      <c r="D185" s="81"/>
      <c r="E185" s="81"/>
      <c r="F185" s="81"/>
      <c r="G185" s="86">
        <v>1</v>
      </c>
      <c r="H185" s="86">
        <v>1</v>
      </c>
    </row>
    <row r="186" spans="1:8" ht="12.75" hidden="1">
      <c r="A186" s="82" t="s">
        <v>196</v>
      </c>
      <c r="B186" s="80" t="s">
        <v>226</v>
      </c>
      <c r="C186" s="80" t="s">
        <v>227</v>
      </c>
      <c r="D186" s="81" t="s">
        <v>90</v>
      </c>
      <c r="E186" s="81">
        <v>4</v>
      </c>
      <c r="F186" s="81"/>
      <c r="G186" s="86">
        <v>1</v>
      </c>
      <c r="H186" s="86">
        <v>1</v>
      </c>
    </row>
    <row r="187" spans="1:8" ht="12.75" hidden="1">
      <c r="A187" s="82" t="s">
        <v>196</v>
      </c>
      <c r="B187" s="89" t="s">
        <v>228</v>
      </c>
      <c r="C187" s="89" t="s">
        <v>195</v>
      </c>
      <c r="D187" s="81"/>
      <c r="E187" s="81"/>
      <c r="F187" s="81"/>
      <c r="G187" s="86">
        <v>1</v>
      </c>
      <c r="H187" s="86">
        <v>1</v>
      </c>
    </row>
    <row r="188" spans="1:8" ht="12.75" hidden="1">
      <c r="A188" s="82" t="s">
        <v>196</v>
      </c>
      <c r="B188" s="89" t="s">
        <v>229</v>
      </c>
      <c r="C188" s="89" t="s">
        <v>230</v>
      </c>
      <c r="D188" s="81" t="s">
        <v>122</v>
      </c>
      <c r="E188" s="81">
        <v>1</v>
      </c>
      <c r="F188" s="81"/>
      <c r="G188" s="86">
        <v>16</v>
      </c>
      <c r="H188" s="86">
        <v>16</v>
      </c>
    </row>
    <row r="189" spans="1:8" ht="12.75" hidden="1">
      <c r="A189" s="82" t="s">
        <v>196</v>
      </c>
      <c r="B189" s="89" t="s">
        <v>231</v>
      </c>
      <c r="C189" s="89" t="s">
        <v>223</v>
      </c>
      <c r="D189" s="81"/>
      <c r="E189" s="81"/>
      <c r="F189" s="81"/>
      <c r="G189" s="86">
        <v>2</v>
      </c>
      <c r="H189" s="86">
        <v>2</v>
      </c>
    </row>
    <row r="190" spans="1:8" ht="12.75" hidden="1">
      <c r="A190" s="82" t="s">
        <v>196</v>
      </c>
      <c r="B190" s="89" t="s">
        <v>549</v>
      </c>
      <c r="C190" s="89"/>
      <c r="D190" s="81"/>
      <c r="E190" s="81"/>
      <c r="F190" s="81"/>
      <c r="G190" s="86">
        <v>2</v>
      </c>
      <c r="H190" s="86">
        <v>2</v>
      </c>
    </row>
    <row r="191" spans="1:8" ht="12.75" hidden="1">
      <c r="A191" s="82" t="s">
        <v>196</v>
      </c>
      <c r="B191" s="80" t="s">
        <v>232</v>
      </c>
      <c r="C191" s="80" t="s">
        <v>550</v>
      </c>
      <c r="D191" s="81"/>
      <c r="E191" s="81"/>
      <c r="F191" s="81"/>
      <c r="G191" s="86">
        <v>2</v>
      </c>
      <c r="H191" s="86">
        <v>2</v>
      </c>
    </row>
    <row r="192" spans="1:8" ht="12.75" hidden="1">
      <c r="A192" s="82" t="s">
        <v>196</v>
      </c>
      <c r="B192" s="80" t="s">
        <v>233</v>
      </c>
      <c r="C192" s="80" t="s">
        <v>234</v>
      </c>
      <c r="D192" s="81" t="s">
        <v>94</v>
      </c>
      <c r="E192" s="81">
        <v>2</v>
      </c>
      <c r="F192" s="81"/>
      <c r="G192" s="86">
        <v>16</v>
      </c>
      <c r="H192" s="86">
        <v>16</v>
      </c>
    </row>
    <row r="193" spans="1:8" ht="12.75" hidden="1">
      <c r="A193" s="82" t="s">
        <v>196</v>
      </c>
      <c r="B193" s="80" t="s">
        <v>235</v>
      </c>
      <c r="C193" s="80" t="s">
        <v>236</v>
      </c>
      <c r="D193" s="81" t="s">
        <v>90</v>
      </c>
      <c r="E193" s="81">
        <v>4</v>
      </c>
      <c r="F193" s="81"/>
      <c r="G193" s="86">
        <v>16</v>
      </c>
      <c r="H193" s="86">
        <v>16</v>
      </c>
    </row>
    <row r="194" spans="1:8" ht="12.75" hidden="1">
      <c r="A194" s="82" t="s">
        <v>196</v>
      </c>
      <c r="B194" s="80" t="s">
        <v>551</v>
      </c>
      <c r="C194" s="80"/>
      <c r="D194" s="81"/>
      <c r="E194" s="81"/>
      <c r="F194" s="81"/>
      <c r="G194" s="86">
        <v>16</v>
      </c>
      <c r="H194" s="86">
        <v>16</v>
      </c>
    </row>
    <row r="195" spans="1:8" ht="12.75" hidden="1">
      <c r="A195" s="82" t="s">
        <v>196</v>
      </c>
      <c r="B195" s="80" t="s">
        <v>619</v>
      </c>
      <c r="C195" s="80" t="s">
        <v>236</v>
      </c>
      <c r="D195" s="81"/>
      <c r="E195" s="81"/>
      <c r="F195" s="81"/>
      <c r="G195" s="86">
        <v>2</v>
      </c>
      <c r="H195" s="86">
        <v>2</v>
      </c>
    </row>
    <row r="196" spans="1:8" ht="12.75" hidden="1">
      <c r="A196" s="82" t="s">
        <v>196</v>
      </c>
      <c r="B196" s="89" t="s">
        <v>552</v>
      </c>
      <c r="C196" s="89" t="s">
        <v>553</v>
      </c>
      <c r="D196" s="81" t="s">
        <v>87</v>
      </c>
      <c r="E196" s="81"/>
      <c r="F196" s="81" t="s">
        <v>533</v>
      </c>
      <c r="G196" s="86">
        <v>4</v>
      </c>
      <c r="H196" s="86">
        <v>4</v>
      </c>
    </row>
    <row r="197" spans="1:8" ht="12.75" hidden="1">
      <c r="A197" s="82" t="s">
        <v>196</v>
      </c>
      <c r="B197" s="89" t="s">
        <v>237</v>
      </c>
      <c r="C197" s="89" t="s">
        <v>238</v>
      </c>
      <c r="D197" s="81" t="s">
        <v>94</v>
      </c>
      <c r="E197" s="81">
        <v>2</v>
      </c>
      <c r="F197" s="81"/>
      <c r="G197" s="86">
        <v>1</v>
      </c>
      <c r="H197" s="86">
        <v>1</v>
      </c>
    </row>
    <row r="198" spans="1:8" ht="12.75" hidden="1">
      <c r="A198" s="82" t="s">
        <v>196</v>
      </c>
      <c r="B198" s="89" t="s">
        <v>554</v>
      </c>
      <c r="C198" s="89" t="s">
        <v>555</v>
      </c>
      <c r="D198" s="81"/>
      <c r="E198" s="81"/>
      <c r="F198" s="81"/>
      <c r="G198" s="86">
        <v>4</v>
      </c>
      <c r="H198" s="86">
        <v>4</v>
      </c>
    </row>
    <row r="199" spans="1:8" ht="12.75" hidden="1">
      <c r="A199" s="82" t="s">
        <v>196</v>
      </c>
      <c r="B199" s="80" t="s">
        <v>239</v>
      </c>
      <c r="C199" s="80" t="s">
        <v>236</v>
      </c>
      <c r="D199" s="81"/>
      <c r="E199" s="81"/>
      <c r="F199" s="81"/>
      <c r="G199" s="86">
        <v>1</v>
      </c>
      <c r="H199" s="86">
        <v>1</v>
      </c>
    </row>
    <row r="200" spans="1:8" ht="12.75" hidden="1">
      <c r="A200" s="82" t="s">
        <v>196</v>
      </c>
      <c r="B200" s="80" t="s">
        <v>556</v>
      </c>
      <c r="C200" s="80" t="s">
        <v>236</v>
      </c>
      <c r="D200" s="81"/>
      <c r="E200" s="81"/>
      <c r="F200" s="81"/>
      <c r="G200" s="86">
        <v>2</v>
      </c>
      <c r="H200" s="86">
        <v>2</v>
      </c>
    </row>
    <row r="201" spans="1:8" ht="12.75" hidden="1">
      <c r="A201" s="82" t="s">
        <v>196</v>
      </c>
      <c r="B201" s="89" t="s">
        <v>240</v>
      </c>
      <c r="C201" s="89" t="s">
        <v>241</v>
      </c>
      <c r="D201" s="81"/>
      <c r="E201" s="81"/>
      <c r="F201" s="81"/>
      <c r="G201" s="86">
        <v>2</v>
      </c>
      <c r="H201" s="86">
        <v>2</v>
      </c>
    </row>
    <row r="202" spans="1:8" ht="12.75" hidden="1">
      <c r="A202" s="82" t="s">
        <v>196</v>
      </c>
      <c r="B202" s="89" t="s">
        <v>242</v>
      </c>
      <c r="C202" s="89" t="s">
        <v>243</v>
      </c>
      <c r="D202" s="81"/>
      <c r="E202" s="81"/>
      <c r="F202" s="81"/>
      <c r="G202" s="86">
        <v>1</v>
      </c>
      <c r="H202" s="86">
        <v>1</v>
      </c>
    </row>
    <row r="203" spans="1:8" ht="12.75" hidden="1">
      <c r="A203" s="82" t="s">
        <v>196</v>
      </c>
      <c r="B203" s="89" t="s">
        <v>557</v>
      </c>
      <c r="C203" s="89" t="s">
        <v>558</v>
      </c>
      <c r="D203" s="81"/>
      <c r="E203" s="81"/>
      <c r="F203" s="81"/>
      <c r="G203" s="86">
        <v>1</v>
      </c>
      <c r="H203" s="86">
        <v>1</v>
      </c>
    </row>
    <row r="204" spans="1:8" ht="12.75" hidden="1">
      <c r="A204" s="82" t="s">
        <v>196</v>
      </c>
      <c r="B204" s="80" t="s">
        <v>559</v>
      </c>
      <c r="C204" s="80" t="s">
        <v>560</v>
      </c>
      <c r="D204" s="81"/>
      <c r="E204" s="81"/>
      <c r="F204" s="81"/>
      <c r="G204" s="86">
        <v>16</v>
      </c>
      <c r="H204" s="174">
        <v>16</v>
      </c>
    </row>
    <row r="205" spans="1:8" ht="12.75" hidden="1">
      <c r="A205" s="82" t="s">
        <v>196</v>
      </c>
      <c r="B205" s="80" t="s">
        <v>244</v>
      </c>
      <c r="C205" s="80" t="s">
        <v>245</v>
      </c>
      <c r="D205" s="81"/>
      <c r="E205" s="81"/>
      <c r="F205" s="81"/>
      <c r="G205" s="86">
        <v>8</v>
      </c>
      <c r="H205" s="86">
        <v>8</v>
      </c>
    </row>
    <row r="206" spans="1:8" ht="12.75" hidden="1">
      <c r="A206" s="82" t="s">
        <v>196</v>
      </c>
      <c r="B206" s="80" t="s">
        <v>561</v>
      </c>
      <c r="C206" s="80" t="s">
        <v>562</v>
      </c>
      <c r="D206" s="81" t="s">
        <v>94</v>
      </c>
      <c r="E206" s="81">
        <v>2</v>
      </c>
      <c r="F206" s="81"/>
      <c r="G206" s="86">
        <v>1</v>
      </c>
      <c r="H206" s="86">
        <v>1</v>
      </c>
    </row>
    <row r="207" spans="1:11" ht="12.75" hidden="1">
      <c r="A207" s="82" t="s">
        <v>196</v>
      </c>
      <c r="B207" s="80" t="s">
        <v>563</v>
      </c>
      <c r="C207" s="80" t="s">
        <v>564</v>
      </c>
      <c r="D207" s="81" t="s">
        <v>90</v>
      </c>
      <c r="E207" s="81"/>
      <c r="F207" s="81"/>
      <c r="G207" s="86">
        <v>4</v>
      </c>
      <c r="H207" s="86">
        <v>8</v>
      </c>
      <c r="I207" s="32"/>
      <c r="J207" s="32"/>
      <c r="K207" s="32"/>
    </row>
    <row r="208" spans="1:8" ht="12.75" hidden="1">
      <c r="A208" s="82" t="s">
        <v>196</v>
      </c>
      <c r="B208" s="89" t="s">
        <v>246</v>
      </c>
      <c r="C208" s="89" t="s">
        <v>247</v>
      </c>
      <c r="D208" s="81" t="s">
        <v>122</v>
      </c>
      <c r="E208" s="81">
        <v>1</v>
      </c>
      <c r="F208" s="81" t="s">
        <v>533</v>
      </c>
      <c r="G208" s="86">
        <v>2</v>
      </c>
      <c r="H208" s="86">
        <v>2</v>
      </c>
    </row>
    <row r="209" spans="1:41" ht="12.75" hidden="1">
      <c r="A209" s="82" t="s">
        <v>196</v>
      </c>
      <c r="B209" s="89" t="s">
        <v>248</v>
      </c>
      <c r="C209" s="89" t="s">
        <v>249</v>
      </c>
      <c r="D209" s="81"/>
      <c r="E209" s="81"/>
      <c r="F209" s="81"/>
      <c r="G209" s="86">
        <v>4</v>
      </c>
      <c r="H209" s="86">
        <v>4</v>
      </c>
      <c r="L209" s="32"/>
      <c r="M209" s="32"/>
      <c r="N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</row>
    <row r="210" spans="1:8" ht="12.75" hidden="1">
      <c r="A210" s="82" t="s">
        <v>196</v>
      </c>
      <c r="B210" s="89" t="s">
        <v>565</v>
      </c>
      <c r="C210" s="89" t="s">
        <v>263</v>
      </c>
      <c r="D210" s="81" t="s">
        <v>94</v>
      </c>
      <c r="E210" s="81">
        <v>2</v>
      </c>
      <c r="F210" s="81" t="s">
        <v>533</v>
      </c>
      <c r="G210" s="86">
        <v>1</v>
      </c>
      <c r="H210" s="86">
        <v>1</v>
      </c>
    </row>
    <row r="211" spans="1:8" ht="12.75" hidden="1">
      <c r="A211" s="82" t="s">
        <v>196</v>
      </c>
      <c r="B211" s="89" t="s">
        <v>250</v>
      </c>
      <c r="C211" s="89" t="s">
        <v>251</v>
      </c>
      <c r="D211" s="81" t="s">
        <v>90</v>
      </c>
      <c r="E211" s="81">
        <v>4</v>
      </c>
      <c r="F211" s="81"/>
      <c r="G211" s="86">
        <v>8</v>
      </c>
      <c r="H211" s="86">
        <v>2</v>
      </c>
    </row>
    <row r="212" spans="1:8" ht="12.75" hidden="1">
      <c r="A212" s="82" t="s">
        <v>196</v>
      </c>
      <c r="B212" s="89" t="s">
        <v>252</v>
      </c>
      <c r="C212" s="89" t="s">
        <v>249</v>
      </c>
      <c r="D212" s="81"/>
      <c r="E212" s="81"/>
      <c r="F212" s="81"/>
      <c r="G212" s="86">
        <v>2</v>
      </c>
      <c r="H212" s="86">
        <v>2</v>
      </c>
    </row>
    <row r="213" spans="1:8" ht="12.75" hidden="1">
      <c r="A213" s="82" t="s">
        <v>196</v>
      </c>
      <c r="B213" s="89" t="s">
        <v>253</v>
      </c>
      <c r="C213" s="89" t="s">
        <v>254</v>
      </c>
      <c r="D213" s="81" t="s">
        <v>122</v>
      </c>
      <c r="E213" s="81">
        <v>1</v>
      </c>
      <c r="F213" s="81" t="s">
        <v>533</v>
      </c>
      <c r="G213" s="86">
        <v>16</v>
      </c>
      <c r="H213" s="86">
        <v>16</v>
      </c>
    </row>
    <row r="214" spans="1:8" ht="12.75" hidden="1">
      <c r="A214" s="82" t="s">
        <v>196</v>
      </c>
      <c r="B214" s="80" t="s">
        <v>566</v>
      </c>
      <c r="C214" s="80" t="s">
        <v>567</v>
      </c>
      <c r="D214" s="81" t="s">
        <v>122</v>
      </c>
      <c r="E214" s="81">
        <v>1</v>
      </c>
      <c r="F214" s="81" t="s">
        <v>533</v>
      </c>
      <c r="G214" s="86">
        <v>2</v>
      </c>
      <c r="H214" s="86">
        <v>2</v>
      </c>
    </row>
    <row r="215" spans="1:8" ht="12.75" hidden="1">
      <c r="A215" s="82" t="s">
        <v>196</v>
      </c>
      <c r="B215" s="80" t="s">
        <v>568</v>
      </c>
      <c r="C215" s="80"/>
      <c r="D215" s="81"/>
      <c r="E215" s="81"/>
      <c r="F215" s="81"/>
      <c r="G215" s="86">
        <v>4</v>
      </c>
      <c r="H215" s="86">
        <v>8</v>
      </c>
    </row>
    <row r="216" spans="1:8" ht="12.75" hidden="1">
      <c r="A216" s="82" t="s">
        <v>196</v>
      </c>
      <c r="B216" s="89" t="s">
        <v>255</v>
      </c>
      <c r="C216" s="89" t="s">
        <v>256</v>
      </c>
      <c r="D216" s="81" t="s">
        <v>94</v>
      </c>
      <c r="E216" s="81">
        <v>3</v>
      </c>
      <c r="F216" s="81"/>
      <c r="G216" s="86">
        <v>4</v>
      </c>
      <c r="H216" s="86">
        <v>4</v>
      </c>
    </row>
    <row r="217" spans="1:8" ht="12.75" hidden="1">
      <c r="A217" s="82" t="s">
        <v>196</v>
      </c>
      <c r="B217" s="80" t="s">
        <v>257</v>
      </c>
      <c r="C217" s="80" t="s">
        <v>569</v>
      </c>
      <c r="D217" s="81"/>
      <c r="E217" s="81"/>
      <c r="F217" s="81"/>
      <c r="G217" s="86">
        <v>2</v>
      </c>
      <c r="H217" s="86">
        <v>2</v>
      </c>
    </row>
    <row r="218" spans="1:8" ht="12.75" hidden="1">
      <c r="A218" s="82" t="s">
        <v>196</v>
      </c>
      <c r="B218" s="89" t="s">
        <v>258</v>
      </c>
      <c r="C218" s="89" t="s">
        <v>259</v>
      </c>
      <c r="D218" s="81" t="s">
        <v>90</v>
      </c>
      <c r="E218" s="81">
        <v>5</v>
      </c>
      <c r="F218" s="81"/>
      <c r="G218" s="86">
        <v>4</v>
      </c>
      <c r="H218" s="86">
        <v>4</v>
      </c>
    </row>
    <row r="219" spans="1:8" ht="12.75" hidden="1">
      <c r="A219" s="82" t="s">
        <v>196</v>
      </c>
      <c r="B219" s="89" t="s">
        <v>260</v>
      </c>
      <c r="C219" s="89" t="s">
        <v>261</v>
      </c>
      <c r="D219" s="81"/>
      <c r="E219" s="81"/>
      <c r="F219" s="81"/>
      <c r="G219" s="86">
        <v>8</v>
      </c>
      <c r="H219" s="96">
        <v>8</v>
      </c>
    </row>
    <row r="220" spans="1:8" ht="12.75" hidden="1">
      <c r="A220" s="82" t="s">
        <v>196</v>
      </c>
      <c r="B220" s="89" t="s">
        <v>262</v>
      </c>
      <c r="C220" s="89" t="s">
        <v>263</v>
      </c>
      <c r="D220" s="81"/>
      <c r="E220" s="81"/>
      <c r="F220" s="81"/>
      <c r="G220" s="86">
        <v>2</v>
      </c>
      <c r="H220" s="86">
        <v>2</v>
      </c>
    </row>
    <row r="221" spans="1:8" ht="12.75" hidden="1">
      <c r="A221" s="82" t="s">
        <v>196</v>
      </c>
      <c r="B221" s="89" t="s">
        <v>264</v>
      </c>
      <c r="C221" s="89" t="s">
        <v>265</v>
      </c>
      <c r="D221" s="81"/>
      <c r="E221" s="81"/>
      <c r="F221" s="81"/>
      <c r="G221" s="86">
        <v>8</v>
      </c>
      <c r="H221" s="86">
        <v>4</v>
      </c>
    </row>
    <row r="222" spans="1:8" ht="12.75" hidden="1">
      <c r="A222" s="82" t="s">
        <v>196</v>
      </c>
      <c r="B222" s="80" t="s">
        <v>266</v>
      </c>
      <c r="C222" s="80" t="s">
        <v>265</v>
      </c>
      <c r="D222" s="81" t="s">
        <v>90</v>
      </c>
      <c r="E222" s="81">
        <v>4</v>
      </c>
      <c r="F222" s="81"/>
      <c r="G222" s="86">
        <v>4</v>
      </c>
      <c r="H222" s="174">
        <v>4</v>
      </c>
    </row>
    <row r="223" spans="1:8" ht="12.75" hidden="1">
      <c r="A223" s="82" t="s">
        <v>196</v>
      </c>
      <c r="B223" s="89" t="s">
        <v>267</v>
      </c>
      <c r="C223" s="89" t="s">
        <v>241</v>
      </c>
      <c r="D223" s="81" t="s">
        <v>122</v>
      </c>
      <c r="E223" s="81">
        <v>2</v>
      </c>
      <c r="F223" s="81"/>
      <c r="G223" s="86">
        <v>4</v>
      </c>
      <c r="H223" s="86">
        <v>4</v>
      </c>
    </row>
    <row r="224" spans="1:8" ht="12.75" hidden="1">
      <c r="A224" s="82" t="s">
        <v>196</v>
      </c>
      <c r="B224" s="89" t="s">
        <v>268</v>
      </c>
      <c r="C224" s="89" t="s">
        <v>265</v>
      </c>
      <c r="D224" s="81" t="s">
        <v>90</v>
      </c>
      <c r="E224" s="81">
        <v>4</v>
      </c>
      <c r="F224" s="81"/>
      <c r="G224" s="86">
        <v>16</v>
      </c>
      <c r="H224" s="86">
        <v>16</v>
      </c>
    </row>
    <row r="225" spans="1:8" ht="12.75" hidden="1">
      <c r="A225" s="82" t="s">
        <v>196</v>
      </c>
      <c r="B225" s="89" t="s">
        <v>570</v>
      </c>
      <c r="C225" s="89" t="s">
        <v>265</v>
      </c>
      <c r="D225" s="81" t="s">
        <v>122</v>
      </c>
      <c r="E225" s="81">
        <v>1</v>
      </c>
      <c r="F225" s="81" t="s">
        <v>533</v>
      </c>
      <c r="G225" s="86">
        <v>2</v>
      </c>
      <c r="H225" s="86">
        <v>2</v>
      </c>
    </row>
    <row r="226" spans="1:8" ht="12.75" hidden="1">
      <c r="A226" s="82" t="s">
        <v>196</v>
      </c>
      <c r="B226" s="89" t="s">
        <v>571</v>
      </c>
      <c r="C226" s="89" t="s">
        <v>270</v>
      </c>
      <c r="D226" s="81"/>
      <c r="E226" s="81"/>
      <c r="F226" s="81"/>
      <c r="G226" s="86">
        <v>4</v>
      </c>
      <c r="H226" s="86">
        <v>16</v>
      </c>
    </row>
    <row r="227" spans="1:8" ht="12.75" hidden="1">
      <c r="A227" s="82" t="s">
        <v>196</v>
      </c>
      <c r="B227" s="80" t="s">
        <v>269</v>
      </c>
      <c r="C227" s="80" t="s">
        <v>270</v>
      </c>
      <c r="D227" s="81"/>
      <c r="E227" s="81"/>
      <c r="F227" s="81"/>
      <c r="G227" s="86">
        <v>4</v>
      </c>
      <c r="H227" s="86">
        <v>4</v>
      </c>
    </row>
    <row r="228" spans="1:8" ht="12.75" hidden="1">
      <c r="A228" s="82" t="s">
        <v>196</v>
      </c>
      <c r="B228" s="89" t="s">
        <v>572</v>
      </c>
      <c r="C228" s="89" t="s">
        <v>573</v>
      </c>
      <c r="D228" s="81"/>
      <c r="E228" s="81"/>
      <c r="F228" s="81"/>
      <c r="G228" s="86">
        <v>1</v>
      </c>
      <c r="H228" s="86">
        <v>1</v>
      </c>
    </row>
    <row r="229" spans="1:8" ht="12.75" hidden="1">
      <c r="A229" s="82" t="s">
        <v>196</v>
      </c>
      <c r="B229" s="89" t="s">
        <v>271</v>
      </c>
      <c r="C229" s="89" t="s">
        <v>272</v>
      </c>
      <c r="D229" s="81"/>
      <c r="E229" s="81"/>
      <c r="F229" s="81"/>
      <c r="G229" s="86">
        <v>1</v>
      </c>
      <c r="H229" s="86">
        <v>1</v>
      </c>
    </row>
    <row r="230" spans="1:8" ht="12.75" hidden="1">
      <c r="A230" s="82" t="s">
        <v>196</v>
      </c>
      <c r="B230" s="89" t="s">
        <v>273</v>
      </c>
      <c r="C230" s="89" t="s">
        <v>263</v>
      </c>
      <c r="D230" s="81" t="s">
        <v>90</v>
      </c>
      <c r="E230" s="81">
        <v>3</v>
      </c>
      <c r="F230" s="81" t="s">
        <v>533</v>
      </c>
      <c r="G230" s="86">
        <v>8</v>
      </c>
      <c r="H230" s="86">
        <v>8</v>
      </c>
    </row>
    <row r="231" spans="1:8" ht="12.75" hidden="1">
      <c r="A231" s="82" t="s">
        <v>196</v>
      </c>
      <c r="B231" s="80" t="s">
        <v>274</v>
      </c>
      <c r="C231" s="80" t="s">
        <v>208</v>
      </c>
      <c r="D231" s="81"/>
      <c r="E231" s="81"/>
      <c r="F231" s="81"/>
      <c r="G231" s="86">
        <v>1</v>
      </c>
      <c r="H231" s="86">
        <v>1</v>
      </c>
    </row>
    <row r="232" spans="1:8" ht="12.75" hidden="1">
      <c r="A232" s="82" t="s">
        <v>196</v>
      </c>
      <c r="B232" s="89" t="s">
        <v>574</v>
      </c>
      <c r="C232" s="89"/>
      <c r="D232" s="81"/>
      <c r="E232" s="81"/>
      <c r="F232" s="81"/>
      <c r="G232" s="86">
        <v>4</v>
      </c>
      <c r="H232" s="86">
        <v>1</v>
      </c>
    </row>
    <row r="233" spans="1:8" ht="12.75" hidden="1">
      <c r="A233" s="82" t="s">
        <v>196</v>
      </c>
      <c r="B233" s="89" t="s">
        <v>275</v>
      </c>
      <c r="C233" s="89" t="s">
        <v>276</v>
      </c>
      <c r="D233" s="81" t="s">
        <v>90</v>
      </c>
      <c r="E233" s="81"/>
      <c r="F233" s="81"/>
      <c r="G233" s="86">
        <v>8</v>
      </c>
      <c r="H233" s="86">
        <v>8</v>
      </c>
    </row>
    <row r="234" spans="1:8" ht="12.75" customHeight="1" hidden="1">
      <c r="A234" s="82" t="s">
        <v>196</v>
      </c>
      <c r="B234" s="80" t="s">
        <v>277</v>
      </c>
      <c r="C234" s="80" t="s">
        <v>198</v>
      </c>
      <c r="D234" s="81"/>
      <c r="E234" s="81"/>
      <c r="F234" s="81"/>
      <c r="G234" s="86">
        <v>4</v>
      </c>
      <c r="H234" s="86">
        <v>4</v>
      </c>
    </row>
    <row r="235" spans="1:8" ht="24" hidden="1">
      <c r="A235" s="90" t="s">
        <v>196</v>
      </c>
      <c r="B235" s="88" t="s">
        <v>278</v>
      </c>
      <c r="C235" s="88" t="s">
        <v>198</v>
      </c>
      <c r="D235" s="81"/>
      <c r="E235" s="81"/>
      <c r="F235" s="81"/>
      <c r="G235" s="96">
        <v>2</v>
      </c>
      <c r="H235" s="92">
        <v>2</v>
      </c>
    </row>
    <row r="236" spans="1:8" ht="12.75" hidden="1">
      <c r="A236" s="90" t="s">
        <v>196</v>
      </c>
      <c r="B236" s="91" t="s">
        <v>279</v>
      </c>
      <c r="C236" s="91" t="s">
        <v>280</v>
      </c>
      <c r="D236" s="81"/>
      <c r="E236" s="81"/>
      <c r="F236" s="81"/>
      <c r="G236" s="92">
        <v>4</v>
      </c>
      <c r="H236" s="92">
        <v>4</v>
      </c>
    </row>
    <row r="237" spans="1:8" ht="12.75" hidden="1">
      <c r="A237" s="90" t="s">
        <v>196</v>
      </c>
      <c r="B237" s="91" t="s">
        <v>575</v>
      </c>
      <c r="C237" s="91" t="s">
        <v>452</v>
      </c>
      <c r="D237" s="81" t="s">
        <v>87</v>
      </c>
      <c r="E237" s="81">
        <v>3</v>
      </c>
      <c r="F237" s="81"/>
      <c r="G237" s="92">
        <v>4</v>
      </c>
      <c r="H237" s="92">
        <v>4</v>
      </c>
    </row>
    <row r="238" spans="1:8" ht="12.75" hidden="1">
      <c r="A238" s="90" t="s">
        <v>196</v>
      </c>
      <c r="B238" s="91" t="s">
        <v>281</v>
      </c>
      <c r="C238" s="91" t="s">
        <v>198</v>
      </c>
      <c r="D238" s="81"/>
      <c r="E238" s="81"/>
      <c r="F238" s="81"/>
      <c r="G238" s="92">
        <v>2</v>
      </c>
      <c r="H238" s="92">
        <v>2</v>
      </c>
    </row>
    <row r="239" spans="1:8" ht="12.75" hidden="1">
      <c r="A239" s="90" t="s">
        <v>196</v>
      </c>
      <c r="B239" s="91" t="s">
        <v>282</v>
      </c>
      <c r="C239" s="91" t="s">
        <v>283</v>
      </c>
      <c r="D239" s="81"/>
      <c r="E239" s="81"/>
      <c r="F239" s="81"/>
      <c r="G239" s="92">
        <v>8</v>
      </c>
      <c r="H239" s="92">
        <v>4</v>
      </c>
    </row>
    <row r="240" spans="1:8" ht="12.75" hidden="1">
      <c r="A240" s="90" t="s">
        <v>196</v>
      </c>
      <c r="B240" s="80" t="s">
        <v>284</v>
      </c>
      <c r="C240" s="80" t="s">
        <v>285</v>
      </c>
      <c r="D240" s="81"/>
      <c r="E240" s="81"/>
      <c r="F240" s="81"/>
      <c r="G240" s="92">
        <v>4</v>
      </c>
      <c r="H240" s="92">
        <v>4</v>
      </c>
    </row>
    <row r="241" spans="1:8" ht="12.75" hidden="1">
      <c r="A241" s="90" t="s">
        <v>196</v>
      </c>
      <c r="B241" s="91" t="s">
        <v>286</v>
      </c>
      <c r="C241" s="91" t="s">
        <v>287</v>
      </c>
      <c r="D241" s="81"/>
      <c r="E241" s="81"/>
      <c r="F241" s="81"/>
      <c r="G241" s="92">
        <v>8</v>
      </c>
      <c r="H241" s="174">
        <v>8</v>
      </c>
    </row>
    <row r="242" spans="1:8" ht="12.75" hidden="1">
      <c r="A242" s="90" t="s">
        <v>196</v>
      </c>
      <c r="B242" s="91" t="s">
        <v>576</v>
      </c>
      <c r="C242" s="91"/>
      <c r="D242" s="81"/>
      <c r="E242" s="81"/>
      <c r="F242" s="81"/>
      <c r="G242" s="92">
        <v>8</v>
      </c>
      <c r="H242" s="174">
        <v>4</v>
      </c>
    </row>
    <row r="243" spans="1:8" ht="12.75" hidden="1">
      <c r="A243" s="90" t="s">
        <v>196</v>
      </c>
      <c r="B243" s="91" t="s">
        <v>620</v>
      </c>
      <c r="C243" s="91" t="s">
        <v>621</v>
      </c>
      <c r="D243" s="81"/>
      <c r="E243" s="81"/>
      <c r="F243" s="81"/>
      <c r="G243" s="92">
        <v>1</v>
      </c>
      <c r="H243" s="174">
        <v>1</v>
      </c>
    </row>
    <row r="244" spans="1:8" ht="12.75" hidden="1">
      <c r="A244" s="90" t="s">
        <v>196</v>
      </c>
      <c r="B244" s="91" t="s">
        <v>288</v>
      </c>
      <c r="C244" s="91" t="s">
        <v>223</v>
      </c>
      <c r="D244" s="81" t="s">
        <v>90</v>
      </c>
      <c r="E244" s="81"/>
      <c r="F244" s="81"/>
      <c r="G244" s="92">
        <v>4</v>
      </c>
      <c r="H244" s="174">
        <v>4</v>
      </c>
    </row>
    <row r="245" spans="1:8" ht="12.75" hidden="1">
      <c r="A245" s="90" t="s">
        <v>196</v>
      </c>
      <c r="B245" s="91" t="s">
        <v>618</v>
      </c>
      <c r="C245" s="91" t="s">
        <v>223</v>
      </c>
      <c r="D245" s="81"/>
      <c r="E245" s="81"/>
      <c r="F245" s="81"/>
      <c r="G245" s="92">
        <v>2</v>
      </c>
      <c r="H245" s="174">
        <v>2</v>
      </c>
    </row>
    <row r="246" spans="1:8" ht="12.75" hidden="1">
      <c r="A246" s="90" t="s">
        <v>196</v>
      </c>
      <c r="B246" s="91" t="s">
        <v>577</v>
      </c>
      <c r="C246" s="91"/>
      <c r="D246" s="81"/>
      <c r="E246" s="81"/>
      <c r="F246" s="81"/>
      <c r="G246" s="92">
        <v>2</v>
      </c>
      <c r="H246" s="174">
        <v>4</v>
      </c>
    </row>
    <row r="247" spans="1:8" ht="12.75" hidden="1">
      <c r="A247" s="90" t="s">
        <v>289</v>
      </c>
      <c r="B247" s="91" t="s">
        <v>290</v>
      </c>
      <c r="C247" s="91" t="s">
        <v>291</v>
      </c>
      <c r="D247" s="81" t="s">
        <v>87</v>
      </c>
      <c r="E247" s="81">
        <v>4</v>
      </c>
      <c r="F247" s="81"/>
      <c r="G247" s="92">
        <v>4</v>
      </c>
      <c r="H247" s="174">
        <v>4</v>
      </c>
    </row>
    <row r="248" spans="1:8" ht="12.75" hidden="1">
      <c r="A248" s="90" t="s">
        <v>289</v>
      </c>
      <c r="B248" s="91" t="s">
        <v>292</v>
      </c>
      <c r="C248" s="91" t="s">
        <v>293</v>
      </c>
      <c r="D248" s="81" t="s">
        <v>94</v>
      </c>
      <c r="E248" s="81">
        <v>3</v>
      </c>
      <c r="F248" s="81"/>
      <c r="G248" s="92">
        <v>16</v>
      </c>
      <c r="H248" s="92">
        <v>16</v>
      </c>
    </row>
    <row r="249" spans="1:8" ht="12.75" hidden="1">
      <c r="A249" s="90" t="s">
        <v>289</v>
      </c>
      <c r="B249" s="91" t="s">
        <v>294</v>
      </c>
      <c r="C249" s="91" t="s">
        <v>295</v>
      </c>
      <c r="D249" s="81" t="s">
        <v>94</v>
      </c>
      <c r="E249" s="81">
        <v>3</v>
      </c>
      <c r="F249" s="81"/>
      <c r="G249" s="92">
        <v>1</v>
      </c>
      <c r="H249" s="96">
        <v>1</v>
      </c>
    </row>
    <row r="250" spans="1:8" ht="12.75" hidden="1">
      <c r="A250" s="90" t="s">
        <v>289</v>
      </c>
      <c r="B250" s="91" t="s">
        <v>578</v>
      </c>
      <c r="C250" s="91"/>
      <c r="D250" s="81"/>
      <c r="E250" s="81"/>
      <c r="F250" s="81"/>
      <c r="G250" s="96">
        <v>16</v>
      </c>
      <c r="H250" s="96">
        <v>16</v>
      </c>
    </row>
    <row r="251" spans="1:8" ht="12.75" hidden="1">
      <c r="A251" s="90" t="s">
        <v>289</v>
      </c>
      <c r="B251" s="80" t="s">
        <v>296</v>
      </c>
      <c r="C251" s="80" t="s">
        <v>297</v>
      </c>
      <c r="D251" s="81"/>
      <c r="E251" s="81"/>
      <c r="F251" s="81"/>
      <c r="G251" s="96">
        <v>16</v>
      </c>
      <c r="H251" s="96">
        <v>16</v>
      </c>
    </row>
    <row r="252" spans="1:8" ht="12.75" hidden="1">
      <c r="A252" s="90" t="s">
        <v>289</v>
      </c>
      <c r="B252" s="91" t="s">
        <v>298</v>
      </c>
      <c r="C252" s="91" t="s">
        <v>299</v>
      </c>
      <c r="D252" s="81" t="s">
        <v>87</v>
      </c>
      <c r="E252" s="81">
        <v>4</v>
      </c>
      <c r="F252" s="81"/>
      <c r="G252" s="92">
        <v>4</v>
      </c>
      <c r="H252" s="92">
        <v>4</v>
      </c>
    </row>
    <row r="253" spans="1:8" ht="12.75" hidden="1">
      <c r="A253" s="90" t="s">
        <v>289</v>
      </c>
      <c r="B253" s="91" t="s">
        <v>579</v>
      </c>
      <c r="C253" s="91"/>
      <c r="D253" s="81"/>
      <c r="E253" s="81"/>
      <c r="F253" s="81"/>
      <c r="G253" s="92">
        <v>8</v>
      </c>
      <c r="H253" s="92">
        <v>4</v>
      </c>
    </row>
    <row r="254" spans="1:8" ht="12.75" hidden="1">
      <c r="A254" s="90" t="s">
        <v>289</v>
      </c>
      <c r="B254" s="80" t="s">
        <v>580</v>
      </c>
      <c r="C254" s="80" t="s">
        <v>304</v>
      </c>
      <c r="D254" s="81" t="s">
        <v>122</v>
      </c>
      <c r="E254" s="81">
        <v>1</v>
      </c>
      <c r="F254" s="81"/>
      <c r="G254" s="92">
        <v>8</v>
      </c>
      <c r="H254" s="92">
        <v>8</v>
      </c>
    </row>
    <row r="255" spans="1:8" ht="12.75" hidden="1">
      <c r="A255" s="90" t="s">
        <v>289</v>
      </c>
      <c r="B255" s="91" t="s">
        <v>300</v>
      </c>
      <c r="C255" s="91" t="s">
        <v>301</v>
      </c>
      <c r="D255" s="81" t="s">
        <v>87</v>
      </c>
      <c r="E255" s="81">
        <v>3</v>
      </c>
      <c r="F255" s="81"/>
      <c r="G255" s="92">
        <v>4</v>
      </c>
      <c r="H255" s="92">
        <v>4</v>
      </c>
    </row>
    <row r="256" spans="1:8" ht="12.75" hidden="1">
      <c r="A256" s="90" t="s">
        <v>289</v>
      </c>
      <c r="B256" s="91" t="s">
        <v>302</v>
      </c>
      <c r="C256" s="91" t="s">
        <v>293</v>
      </c>
      <c r="D256" s="81"/>
      <c r="E256" s="81"/>
      <c r="F256" s="81"/>
      <c r="G256" s="92">
        <v>1</v>
      </c>
      <c r="H256" s="92">
        <v>1</v>
      </c>
    </row>
    <row r="257" spans="1:8" ht="12.75" hidden="1">
      <c r="A257" s="90" t="s">
        <v>289</v>
      </c>
      <c r="B257" s="91" t="s">
        <v>303</v>
      </c>
      <c r="C257" s="91" t="s">
        <v>304</v>
      </c>
      <c r="D257" s="81"/>
      <c r="E257" s="81"/>
      <c r="F257" s="81"/>
      <c r="G257" s="92">
        <v>4</v>
      </c>
      <c r="H257" s="92">
        <v>4</v>
      </c>
    </row>
    <row r="258" spans="1:8" ht="12.75" hidden="1">
      <c r="A258" s="90" t="s">
        <v>289</v>
      </c>
      <c r="B258" s="91" t="s">
        <v>305</v>
      </c>
      <c r="C258" s="91" t="s">
        <v>304</v>
      </c>
      <c r="D258" s="81" t="s">
        <v>90</v>
      </c>
      <c r="E258" s="81"/>
      <c r="F258" s="81"/>
      <c r="G258" s="92">
        <v>2</v>
      </c>
      <c r="H258" s="92">
        <v>2</v>
      </c>
    </row>
    <row r="259" spans="1:8" ht="12.75" hidden="1">
      <c r="A259" s="90" t="s">
        <v>289</v>
      </c>
      <c r="B259" s="91" t="s">
        <v>306</v>
      </c>
      <c r="C259" s="91" t="s">
        <v>307</v>
      </c>
      <c r="D259" s="81"/>
      <c r="E259" s="81"/>
      <c r="F259" s="81"/>
      <c r="G259" s="92">
        <v>4</v>
      </c>
      <c r="H259" s="96">
        <v>4</v>
      </c>
    </row>
    <row r="260" spans="1:8" ht="12.75" hidden="1">
      <c r="A260" s="90" t="s">
        <v>289</v>
      </c>
      <c r="B260" s="91" t="s">
        <v>581</v>
      </c>
      <c r="C260" s="91"/>
      <c r="D260" s="81"/>
      <c r="E260" s="81"/>
      <c r="F260" s="81"/>
      <c r="G260" s="92">
        <v>2</v>
      </c>
      <c r="H260" s="92">
        <v>2</v>
      </c>
    </row>
    <row r="261" spans="1:8" ht="12.75" hidden="1">
      <c r="A261" s="90" t="s">
        <v>289</v>
      </c>
      <c r="B261" s="80" t="s">
        <v>308</v>
      </c>
      <c r="C261" s="80" t="s">
        <v>157</v>
      </c>
      <c r="D261" s="81"/>
      <c r="E261" s="81"/>
      <c r="F261" s="81"/>
      <c r="G261" s="92">
        <v>1</v>
      </c>
      <c r="H261" s="96">
        <v>1</v>
      </c>
    </row>
    <row r="262" spans="1:8" ht="12.75" hidden="1">
      <c r="A262" s="90" t="s">
        <v>289</v>
      </c>
      <c r="B262" s="93" t="s">
        <v>613</v>
      </c>
      <c r="C262" s="93" t="s">
        <v>309</v>
      </c>
      <c r="D262" s="81" t="s">
        <v>87</v>
      </c>
      <c r="E262" s="81">
        <v>4</v>
      </c>
      <c r="F262" s="81"/>
      <c r="G262" s="92">
        <v>8</v>
      </c>
      <c r="H262" s="92">
        <v>8</v>
      </c>
    </row>
    <row r="263" spans="1:8" ht="12.75" hidden="1">
      <c r="A263" s="90" t="s">
        <v>289</v>
      </c>
      <c r="B263" s="80" t="s">
        <v>310</v>
      </c>
      <c r="C263" s="80" t="s">
        <v>293</v>
      </c>
      <c r="D263" s="81" t="s">
        <v>94</v>
      </c>
      <c r="E263" s="81">
        <v>3</v>
      </c>
      <c r="F263" s="81"/>
      <c r="G263" s="92">
        <v>16</v>
      </c>
      <c r="H263" s="96">
        <v>16</v>
      </c>
    </row>
    <row r="264" spans="1:8" ht="12.75" hidden="1">
      <c r="A264" s="90" t="s">
        <v>289</v>
      </c>
      <c r="B264" s="93" t="s">
        <v>311</v>
      </c>
      <c r="C264" s="93" t="s">
        <v>312</v>
      </c>
      <c r="D264" s="81" t="s">
        <v>94</v>
      </c>
      <c r="E264" s="81">
        <v>3</v>
      </c>
      <c r="F264" s="81" t="s">
        <v>533</v>
      </c>
      <c r="G264" s="92">
        <v>16</v>
      </c>
      <c r="H264" s="92">
        <v>16</v>
      </c>
    </row>
    <row r="265" spans="1:8" ht="12.75" hidden="1">
      <c r="A265" s="90" t="s">
        <v>289</v>
      </c>
      <c r="B265" s="91" t="s">
        <v>582</v>
      </c>
      <c r="C265" s="91"/>
      <c r="D265" s="81"/>
      <c r="E265" s="81"/>
      <c r="F265" s="81"/>
      <c r="G265" s="174">
        <v>16</v>
      </c>
      <c r="H265" s="96">
        <v>16</v>
      </c>
    </row>
    <row r="266" spans="1:8" ht="12.75" hidden="1">
      <c r="A266" s="90" t="s">
        <v>289</v>
      </c>
      <c r="B266" s="93" t="s">
        <v>313</v>
      </c>
      <c r="C266" s="93" t="s">
        <v>157</v>
      </c>
      <c r="D266" s="81" t="s">
        <v>90</v>
      </c>
      <c r="E266" s="81"/>
      <c r="F266" s="81"/>
      <c r="G266" s="92">
        <v>16</v>
      </c>
      <c r="H266" s="92">
        <v>16</v>
      </c>
    </row>
    <row r="267" spans="1:8" ht="12.75" hidden="1">
      <c r="A267" s="90" t="s">
        <v>289</v>
      </c>
      <c r="B267" s="93" t="s">
        <v>314</v>
      </c>
      <c r="C267" s="93" t="s">
        <v>157</v>
      </c>
      <c r="D267" s="81" t="s">
        <v>90</v>
      </c>
      <c r="E267" s="81"/>
      <c r="F267" s="81"/>
      <c r="G267" s="92">
        <v>16</v>
      </c>
      <c r="H267" s="96">
        <v>16</v>
      </c>
    </row>
    <row r="268" spans="1:8" ht="12.75" hidden="1">
      <c r="A268" s="90" t="s">
        <v>289</v>
      </c>
      <c r="B268" s="93" t="s">
        <v>583</v>
      </c>
      <c r="C268" s="93"/>
      <c r="D268" s="81"/>
      <c r="E268" s="81"/>
      <c r="F268" s="81"/>
      <c r="G268" s="174">
        <v>16</v>
      </c>
      <c r="H268" s="96">
        <v>16</v>
      </c>
    </row>
    <row r="269" spans="1:8" ht="12.75" hidden="1">
      <c r="A269" s="90" t="s">
        <v>289</v>
      </c>
      <c r="B269" s="93" t="s">
        <v>315</v>
      </c>
      <c r="C269" s="93" t="s">
        <v>177</v>
      </c>
      <c r="D269" s="81" t="s">
        <v>87</v>
      </c>
      <c r="E269" s="81">
        <v>4</v>
      </c>
      <c r="F269" s="81"/>
      <c r="G269" s="174">
        <v>2</v>
      </c>
      <c r="H269" s="174">
        <v>2</v>
      </c>
    </row>
    <row r="270" spans="1:8" ht="12.75" hidden="1">
      <c r="A270" s="90" t="s">
        <v>289</v>
      </c>
      <c r="B270" s="80" t="s">
        <v>316</v>
      </c>
      <c r="C270" s="80" t="s">
        <v>317</v>
      </c>
      <c r="D270" s="81" t="s">
        <v>94</v>
      </c>
      <c r="E270" s="81">
        <v>2</v>
      </c>
      <c r="F270" s="81"/>
      <c r="G270" s="174">
        <v>4</v>
      </c>
      <c r="H270" s="96">
        <v>4</v>
      </c>
    </row>
    <row r="271" spans="1:8" ht="12.75" hidden="1">
      <c r="A271" s="90" t="s">
        <v>289</v>
      </c>
      <c r="B271" s="93" t="s">
        <v>318</v>
      </c>
      <c r="C271" s="93" t="s">
        <v>319</v>
      </c>
      <c r="D271" s="81" t="s">
        <v>94</v>
      </c>
      <c r="E271" s="81">
        <v>3</v>
      </c>
      <c r="F271" s="81"/>
      <c r="G271" s="96">
        <v>4</v>
      </c>
      <c r="H271" s="96">
        <v>4</v>
      </c>
    </row>
    <row r="272" spans="1:8" ht="12.75" hidden="1">
      <c r="A272" s="90" t="s">
        <v>289</v>
      </c>
      <c r="B272" s="80" t="s">
        <v>320</v>
      </c>
      <c r="C272" s="80" t="s">
        <v>301</v>
      </c>
      <c r="D272" s="81" t="s">
        <v>87</v>
      </c>
      <c r="E272" s="81">
        <v>2</v>
      </c>
      <c r="F272" s="81"/>
      <c r="G272" s="174">
        <v>8</v>
      </c>
      <c r="H272" s="96">
        <v>8</v>
      </c>
    </row>
    <row r="273" spans="1:8" ht="12.75" hidden="1">
      <c r="A273" s="90" t="s">
        <v>289</v>
      </c>
      <c r="B273" s="80" t="s">
        <v>321</v>
      </c>
      <c r="C273" s="80" t="s">
        <v>301</v>
      </c>
      <c r="D273" s="81" t="s">
        <v>87</v>
      </c>
      <c r="E273" s="81">
        <v>4</v>
      </c>
      <c r="F273" s="81"/>
      <c r="G273" s="174">
        <v>4</v>
      </c>
      <c r="H273" s="96">
        <v>8</v>
      </c>
    </row>
    <row r="274" spans="1:8" ht="12.75" hidden="1">
      <c r="A274" s="90" t="s">
        <v>289</v>
      </c>
      <c r="B274" s="80" t="s">
        <v>322</v>
      </c>
      <c r="C274" s="80" t="s">
        <v>323</v>
      </c>
      <c r="D274" s="81"/>
      <c r="E274" s="81"/>
      <c r="F274" s="81"/>
      <c r="G274" s="174">
        <v>2</v>
      </c>
      <c r="H274" s="96">
        <v>2</v>
      </c>
    </row>
    <row r="275" spans="1:8" ht="12.75" hidden="1">
      <c r="A275" s="90" t="s">
        <v>289</v>
      </c>
      <c r="B275" s="93" t="s">
        <v>324</v>
      </c>
      <c r="C275" s="93" t="s">
        <v>325</v>
      </c>
      <c r="D275" s="81" t="s">
        <v>90</v>
      </c>
      <c r="E275" s="81">
        <v>4</v>
      </c>
      <c r="F275" s="81"/>
      <c r="G275" s="92">
        <v>16</v>
      </c>
      <c r="H275" s="92">
        <v>16</v>
      </c>
    </row>
    <row r="276" spans="1:8" ht="12.75" hidden="1">
      <c r="A276" s="90" t="s">
        <v>289</v>
      </c>
      <c r="B276" s="93" t="s">
        <v>326</v>
      </c>
      <c r="C276" s="93" t="s">
        <v>157</v>
      </c>
      <c r="D276" s="81"/>
      <c r="E276" s="81"/>
      <c r="F276" s="81"/>
      <c r="G276" s="92">
        <v>16</v>
      </c>
      <c r="H276" s="92">
        <v>16</v>
      </c>
    </row>
    <row r="277" spans="1:8" ht="12.75" hidden="1">
      <c r="A277" s="90" t="s">
        <v>289</v>
      </c>
      <c r="B277" s="93" t="s">
        <v>327</v>
      </c>
      <c r="C277" s="93" t="s">
        <v>328</v>
      </c>
      <c r="D277" s="81" t="s">
        <v>90</v>
      </c>
      <c r="E277" s="81">
        <v>4</v>
      </c>
      <c r="F277" s="81" t="s">
        <v>533</v>
      </c>
      <c r="G277" s="92">
        <v>8</v>
      </c>
      <c r="H277" s="92">
        <v>8</v>
      </c>
    </row>
    <row r="278" spans="1:8" ht="12.75" hidden="1">
      <c r="A278" s="90" t="s">
        <v>289</v>
      </c>
      <c r="B278" s="93" t="s">
        <v>329</v>
      </c>
      <c r="C278" s="93" t="s">
        <v>330</v>
      </c>
      <c r="D278" s="81" t="s">
        <v>87</v>
      </c>
      <c r="E278" s="81">
        <v>2</v>
      </c>
      <c r="F278" s="81"/>
      <c r="G278" s="92">
        <v>16</v>
      </c>
      <c r="H278" s="92">
        <v>16</v>
      </c>
    </row>
    <row r="279" spans="1:8" ht="12.75" hidden="1">
      <c r="A279" s="90" t="s">
        <v>289</v>
      </c>
      <c r="B279" s="93" t="s">
        <v>614</v>
      </c>
      <c r="C279" s="93"/>
      <c r="D279" s="81"/>
      <c r="E279" s="81"/>
      <c r="F279" s="81"/>
      <c r="G279" s="92">
        <v>12</v>
      </c>
      <c r="H279" s="92">
        <v>14</v>
      </c>
    </row>
    <row r="280" spans="1:8" ht="12.75" hidden="1">
      <c r="A280" s="90" t="s">
        <v>289</v>
      </c>
      <c r="B280" s="91" t="s">
        <v>331</v>
      </c>
      <c r="C280" s="91" t="s">
        <v>332</v>
      </c>
      <c r="D280" s="81" t="s">
        <v>94</v>
      </c>
      <c r="E280" s="81">
        <v>1</v>
      </c>
      <c r="F280" s="81" t="s">
        <v>533</v>
      </c>
      <c r="G280" s="92">
        <v>16</v>
      </c>
      <c r="H280" s="92">
        <v>16</v>
      </c>
    </row>
    <row r="281" spans="1:8" ht="12.75" hidden="1">
      <c r="A281" s="90" t="s">
        <v>289</v>
      </c>
      <c r="B281" s="91" t="s">
        <v>333</v>
      </c>
      <c r="C281" s="91" t="s">
        <v>334</v>
      </c>
      <c r="D281" s="81"/>
      <c r="E281" s="81"/>
      <c r="F281" s="81"/>
      <c r="G281" s="92">
        <v>8</v>
      </c>
      <c r="H281" s="92">
        <v>8</v>
      </c>
    </row>
    <row r="282" spans="1:8" ht="12.75" hidden="1">
      <c r="A282" s="90" t="s">
        <v>289</v>
      </c>
      <c r="B282" s="91" t="s">
        <v>335</v>
      </c>
      <c r="C282" s="91" t="s">
        <v>293</v>
      </c>
      <c r="D282" s="81"/>
      <c r="E282" s="81"/>
      <c r="F282" s="81"/>
      <c r="G282" s="92">
        <v>2</v>
      </c>
      <c r="H282" s="92">
        <v>1</v>
      </c>
    </row>
    <row r="283" spans="1:8" ht="12.75" hidden="1">
      <c r="A283" s="90" t="s">
        <v>289</v>
      </c>
      <c r="B283" s="91" t="s">
        <v>336</v>
      </c>
      <c r="C283" s="91" t="s">
        <v>337</v>
      </c>
      <c r="D283" s="81" t="s">
        <v>90</v>
      </c>
      <c r="E283" s="81"/>
      <c r="F283" s="81"/>
      <c r="G283" s="92">
        <v>16</v>
      </c>
      <c r="H283" s="92">
        <v>16</v>
      </c>
    </row>
    <row r="284" spans="1:8" ht="12.75" hidden="1">
      <c r="A284" s="90" t="s">
        <v>289</v>
      </c>
      <c r="B284" s="94" t="s">
        <v>338</v>
      </c>
      <c r="C284" s="94" t="s">
        <v>337</v>
      </c>
      <c r="D284" s="81"/>
      <c r="E284" s="81"/>
      <c r="F284" s="81"/>
      <c r="G284" s="95">
        <v>8</v>
      </c>
      <c r="H284" s="95">
        <v>8</v>
      </c>
    </row>
    <row r="285" spans="1:8" ht="12.75" hidden="1">
      <c r="A285" s="90" t="s">
        <v>289</v>
      </c>
      <c r="B285" s="91" t="s">
        <v>339</v>
      </c>
      <c r="C285" s="91" t="s">
        <v>301</v>
      </c>
      <c r="D285" s="81" t="s">
        <v>87</v>
      </c>
      <c r="E285" s="81">
        <v>2</v>
      </c>
      <c r="F285" s="81" t="s">
        <v>533</v>
      </c>
      <c r="G285" s="92">
        <v>16</v>
      </c>
      <c r="H285" s="92">
        <v>16</v>
      </c>
    </row>
    <row r="286" spans="1:8" ht="12.75" hidden="1">
      <c r="A286" s="90" t="s">
        <v>289</v>
      </c>
      <c r="B286" s="91" t="s">
        <v>340</v>
      </c>
      <c r="C286" s="91" t="s">
        <v>293</v>
      </c>
      <c r="D286" s="81"/>
      <c r="E286" s="81"/>
      <c r="F286" s="81" t="s">
        <v>533</v>
      </c>
      <c r="G286" s="92">
        <v>8</v>
      </c>
      <c r="H286" s="92">
        <v>8</v>
      </c>
    </row>
    <row r="287" spans="1:8" ht="12.75" hidden="1">
      <c r="A287" s="90" t="s">
        <v>289</v>
      </c>
      <c r="B287" s="91" t="s">
        <v>612</v>
      </c>
      <c r="C287" s="91" t="s">
        <v>301</v>
      </c>
      <c r="D287" s="81" t="s">
        <v>90</v>
      </c>
      <c r="E287" s="81"/>
      <c r="F287" s="81"/>
      <c r="G287" s="92">
        <v>8</v>
      </c>
      <c r="H287" s="92">
        <v>8</v>
      </c>
    </row>
    <row r="288" spans="1:8" ht="12.75" hidden="1">
      <c r="A288" s="90" t="s">
        <v>289</v>
      </c>
      <c r="B288" s="91" t="s">
        <v>341</v>
      </c>
      <c r="C288" s="91" t="s">
        <v>342</v>
      </c>
      <c r="D288" s="81" t="s">
        <v>87</v>
      </c>
      <c r="E288" s="81">
        <v>2</v>
      </c>
      <c r="F288" s="81" t="s">
        <v>533</v>
      </c>
      <c r="G288" s="92">
        <v>16</v>
      </c>
      <c r="H288" s="174">
        <v>16</v>
      </c>
    </row>
    <row r="289" spans="1:8" ht="12.75" hidden="1">
      <c r="A289" s="90" t="s">
        <v>289</v>
      </c>
      <c r="B289" s="91" t="s">
        <v>343</v>
      </c>
      <c r="C289" s="91" t="s">
        <v>344</v>
      </c>
      <c r="D289" s="81" t="s">
        <v>87</v>
      </c>
      <c r="E289" s="81">
        <v>2</v>
      </c>
      <c r="F289" s="81" t="s">
        <v>533</v>
      </c>
      <c r="G289" s="92">
        <v>16</v>
      </c>
      <c r="H289" s="92">
        <v>16</v>
      </c>
    </row>
    <row r="290" spans="1:8" ht="12.75" hidden="1">
      <c r="A290" s="90" t="s">
        <v>289</v>
      </c>
      <c r="B290" s="91" t="s">
        <v>345</v>
      </c>
      <c r="C290" s="91" t="s">
        <v>293</v>
      </c>
      <c r="D290" s="81" t="s">
        <v>90</v>
      </c>
      <c r="E290" s="81"/>
      <c r="F290" s="81"/>
      <c r="G290" s="92">
        <v>1</v>
      </c>
      <c r="H290" s="92">
        <v>1</v>
      </c>
    </row>
    <row r="291" spans="1:8" ht="12.75" hidden="1">
      <c r="A291" s="90" t="s">
        <v>289</v>
      </c>
      <c r="B291" s="91" t="s">
        <v>346</v>
      </c>
      <c r="C291" s="91" t="s">
        <v>309</v>
      </c>
      <c r="D291" s="81"/>
      <c r="E291" s="81"/>
      <c r="F291" s="81"/>
      <c r="G291" s="92">
        <v>4</v>
      </c>
      <c r="H291" s="92">
        <v>4</v>
      </c>
    </row>
    <row r="292" spans="1:8" ht="12.75" hidden="1">
      <c r="A292" s="90" t="s">
        <v>289</v>
      </c>
      <c r="B292" s="91" t="s">
        <v>347</v>
      </c>
      <c r="C292" s="91" t="s">
        <v>293</v>
      </c>
      <c r="D292" s="81" t="s">
        <v>87</v>
      </c>
      <c r="E292" s="81">
        <v>4</v>
      </c>
      <c r="F292" s="81"/>
      <c r="G292" s="92">
        <v>16</v>
      </c>
      <c r="H292" s="92">
        <v>16</v>
      </c>
    </row>
    <row r="293" spans="1:8" ht="12.75" hidden="1">
      <c r="A293" s="90" t="s">
        <v>289</v>
      </c>
      <c r="B293" s="91" t="s">
        <v>348</v>
      </c>
      <c r="C293" s="91" t="s">
        <v>349</v>
      </c>
      <c r="D293" s="81" t="s">
        <v>90</v>
      </c>
      <c r="E293" s="81"/>
      <c r="F293" s="81"/>
      <c r="G293" s="92">
        <v>16</v>
      </c>
      <c r="H293" s="92">
        <v>16</v>
      </c>
    </row>
    <row r="294" spans="1:8" ht="12.75" hidden="1">
      <c r="A294" s="90" t="s">
        <v>289</v>
      </c>
      <c r="B294" s="91" t="s">
        <v>584</v>
      </c>
      <c r="C294" s="91"/>
      <c r="D294" s="81"/>
      <c r="E294" s="81"/>
      <c r="F294" s="81"/>
      <c r="G294" s="92">
        <v>16</v>
      </c>
      <c r="H294" s="92">
        <v>16</v>
      </c>
    </row>
    <row r="295" spans="1:8" ht="12.75" hidden="1">
      <c r="A295" s="90" t="s">
        <v>289</v>
      </c>
      <c r="B295" s="91" t="s">
        <v>350</v>
      </c>
      <c r="C295" s="91" t="s">
        <v>351</v>
      </c>
      <c r="D295" s="81" t="s">
        <v>94</v>
      </c>
      <c r="E295" s="81">
        <v>3</v>
      </c>
      <c r="F295" s="81"/>
      <c r="G295" s="92">
        <v>1</v>
      </c>
      <c r="H295" s="92">
        <v>1</v>
      </c>
    </row>
    <row r="296" spans="1:8" ht="12.75" hidden="1">
      <c r="A296" s="90" t="s">
        <v>289</v>
      </c>
      <c r="B296" s="91" t="s">
        <v>352</v>
      </c>
      <c r="C296" s="91" t="s">
        <v>353</v>
      </c>
      <c r="D296" s="81"/>
      <c r="E296" s="81"/>
      <c r="F296" s="81"/>
      <c r="G296" s="92">
        <v>2</v>
      </c>
      <c r="H296" s="92">
        <v>2</v>
      </c>
    </row>
    <row r="297" spans="1:8" ht="12.75" hidden="1">
      <c r="A297" s="90" t="s">
        <v>289</v>
      </c>
      <c r="B297" s="91" t="s">
        <v>354</v>
      </c>
      <c r="C297" s="91" t="s">
        <v>259</v>
      </c>
      <c r="D297" s="81"/>
      <c r="E297" s="81"/>
      <c r="F297" s="81"/>
      <c r="G297" s="92">
        <v>2</v>
      </c>
      <c r="H297" s="92">
        <v>2</v>
      </c>
    </row>
    <row r="298" spans="1:8" ht="12.75" hidden="1">
      <c r="A298" s="90" t="s">
        <v>289</v>
      </c>
      <c r="B298" s="93" t="s">
        <v>355</v>
      </c>
      <c r="C298" s="93" t="s">
        <v>157</v>
      </c>
      <c r="D298" s="81"/>
      <c r="E298" s="81"/>
      <c r="F298" s="81"/>
      <c r="G298" s="92">
        <v>1</v>
      </c>
      <c r="H298" s="92">
        <v>1</v>
      </c>
    </row>
    <row r="299" spans="1:8" ht="12.75" hidden="1">
      <c r="A299" s="90" t="s">
        <v>289</v>
      </c>
      <c r="B299" s="93" t="s">
        <v>356</v>
      </c>
      <c r="C299" s="93" t="s">
        <v>293</v>
      </c>
      <c r="D299" s="81"/>
      <c r="E299" s="81"/>
      <c r="F299" s="81"/>
      <c r="G299" s="92">
        <v>4</v>
      </c>
      <c r="H299" s="92">
        <v>4</v>
      </c>
    </row>
    <row r="300" spans="1:8" ht="12.75" hidden="1">
      <c r="A300" s="90" t="s">
        <v>289</v>
      </c>
      <c r="B300" s="93" t="s">
        <v>357</v>
      </c>
      <c r="C300" s="93" t="s">
        <v>301</v>
      </c>
      <c r="D300" s="81" t="s">
        <v>94</v>
      </c>
      <c r="E300" s="81">
        <v>2</v>
      </c>
      <c r="F300" s="81"/>
      <c r="G300" s="92">
        <v>16</v>
      </c>
      <c r="H300" s="92">
        <v>16</v>
      </c>
    </row>
    <row r="301" spans="1:8" ht="12.75" hidden="1">
      <c r="A301" s="90" t="s">
        <v>289</v>
      </c>
      <c r="B301" s="80" t="s">
        <v>358</v>
      </c>
      <c r="C301" s="80" t="s">
        <v>359</v>
      </c>
      <c r="D301" s="81"/>
      <c r="E301" s="81"/>
      <c r="F301" s="81"/>
      <c r="G301" s="92">
        <v>1</v>
      </c>
      <c r="H301" s="92">
        <v>1</v>
      </c>
    </row>
    <row r="302" spans="1:8" ht="12.75" hidden="1">
      <c r="A302" s="90" t="s">
        <v>289</v>
      </c>
      <c r="B302" s="93" t="s">
        <v>360</v>
      </c>
      <c r="C302" s="93" t="s">
        <v>297</v>
      </c>
      <c r="D302" s="81" t="s">
        <v>87</v>
      </c>
      <c r="E302" s="81">
        <v>4</v>
      </c>
      <c r="F302" s="81"/>
      <c r="G302" s="92">
        <v>8</v>
      </c>
      <c r="H302" s="92">
        <v>8</v>
      </c>
    </row>
    <row r="303" spans="1:8" ht="12.75" hidden="1">
      <c r="A303" s="90" t="s">
        <v>289</v>
      </c>
      <c r="B303" s="93" t="s">
        <v>361</v>
      </c>
      <c r="C303" s="93" t="s">
        <v>362</v>
      </c>
      <c r="D303" s="81" t="s">
        <v>87</v>
      </c>
      <c r="E303" s="81">
        <v>4</v>
      </c>
      <c r="F303" s="81"/>
      <c r="G303" s="92">
        <v>2</v>
      </c>
      <c r="H303" s="92">
        <v>2</v>
      </c>
    </row>
    <row r="304" spans="1:8" ht="12.75" hidden="1">
      <c r="A304" s="90" t="s">
        <v>289</v>
      </c>
      <c r="B304" s="93" t="s">
        <v>363</v>
      </c>
      <c r="C304" s="93" t="s">
        <v>364</v>
      </c>
      <c r="D304" s="81"/>
      <c r="E304" s="81"/>
      <c r="F304" s="81"/>
      <c r="G304" s="92">
        <v>1</v>
      </c>
      <c r="H304" s="92">
        <v>1</v>
      </c>
    </row>
    <row r="305" spans="1:8" ht="12.75" customHeight="1" hidden="1">
      <c r="A305" s="90" t="s">
        <v>289</v>
      </c>
      <c r="B305" s="93" t="s">
        <v>585</v>
      </c>
      <c r="C305" s="91"/>
      <c r="D305" s="81"/>
      <c r="E305" s="81"/>
      <c r="F305" s="81"/>
      <c r="G305" s="92">
        <v>2</v>
      </c>
      <c r="H305" s="92">
        <v>2</v>
      </c>
    </row>
    <row r="306" spans="1:8" ht="12.75" customHeight="1" hidden="1">
      <c r="A306" s="90" t="s">
        <v>289</v>
      </c>
      <c r="B306" s="93" t="s">
        <v>365</v>
      </c>
      <c r="C306" s="93" t="s">
        <v>366</v>
      </c>
      <c r="D306" s="81" t="s">
        <v>122</v>
      </c>
      <c r="E306" s="81">
        <v>2</v>
      </c>
      <c r="F306" s="81"/>
      <c r="G306" s="92">
        <v>8</v>
      </c>
      <c r="H306" s="92">
        <v>8</v>
      </c>
    </row>
    <row r="307" spans="1:8" ht="12.75" hidden="1">
      <c r="A307" s="90" t="s">
        <v>289</v>
      </c>
      <c r="B307" s="93" t="s">
        <v>367</v>
      </c>
      <c r="C307" s="93" t="s">
        <v>368</v>
      </c>
      <c r="D307" s="81" t="s">
        <v>94</v>
      </c>
      <c r="E307" s="81">
        <v>2</v>
      </c>
      <c r="F307" s="81"/>
      <c r="G307" s="92">
        <v>8</v>
      </c>
      <c r="H307" s="92">
        <v>8</v>
      </c>
    </row>
    <row r="308" spans="1:8" ht="12.75" hidden="1">
      <c r="A308" s="90" t="s">
        <v>289</v>
      </c>
      <c r="B308" s="93" t="s">
        <v>586</v>
      </c>
      <c r="C308" s="93"/>
      <c r="D308" s="81"/>
      <c r="E308" s="81"/>
      <c r="F308" s="81"/>
      <c r="G308" s="92">
        <v>2</v>
      </c>
      <c r="H308" s="92">
        <v>2</v>
      </c>
    </row>
    <row r="309" spans="1:8" ht="12.75" hidden="1">
      <c r="A309" s="90" t="s">
        <v>289</v>
      </c>
      <c r="B309" s="93" t="s">
        <v>369</v>
      </c>
      <c r="C309" s="93" t="s">
        <v>370</v>
      </c>
      <c r="D309" s="81" t="s">
        <v>587</v>
      </c>
      <c r="E309" s="81"/>
      <c r="F309" s="81" t="s">
        <v>533</v>
      </c>
      <c r="G309" s="92">
        <v>16</v>
      </c>
      <c r="H309" s="92">
        <v>16</v>
      </c>
    </row>
    <row r="310" spans="1:8" ht="12.75" hidden="1">
      <c r="A310" s="90" t="s">
        <v>289</v>
      </c>
      <c r="B310" s="80" t="s">
        <v>371</v>
      </c>
      <c r="C310" s="80" t="s">
        <v>297</v>
      </c>
      <c r="D310" s="81" t="s">
        <v>90</v>
      </c>
      <c r="E310" s="81"/>
      <c r="F310" s="81"/>
      <c r="G310" s="96">
        <v>4</v>
      </c>
      <c r="H310" s="96">
        <v>4</v>
      </c>
    </row>
    <row r="311" spans="1:8" ht="12.75" hidden="1">
      <c r="A311" s="90" t="s">
        <v>289</v>
      </c>
      <c r="B311" s="80" t="s">
        <v>372</v>
      </c>
      <c r="C311" s="80" t="s">
        <v>297</v>
      </c>
      <c r="D311" s="81"/>
      <c r="E311" s="81"/>
      <c r="F311" s="81"/>
      <c r="G311" s="96">
        <v>8</v>
      </c>
      <c r="H311" s="96">
        <v>8</v>
      </c>
    </row>
    <row r="312" spans="1:8" ht="12.75" hidden="1">
      <c r="A312" s="90" t="s">
        <v>289</v>
      </c>
      <c r="B312" s="80" t="s">
        <v>373</v>
      </c>
      <c r="C312" s="80" t="s">
        <v>297</v>
      </c>
      <c r="D312" s="81" t="s">
        <v>90</v>
      </c>
      <c r="E312" s="81"/>
      <c r="F312" s="81"/>
      <c r="G312" s="96">
        <v>1</v>
      </c>
      <c r="H312" s="96">
        <v>1</v>
      </c>
    </row>
    <row r="313" spans="1:8" ht="12.75" hidden="1">
      <c r="A313" s="90" t="s">
        <v>289</v>
      </c>
      <c r="B313" s="80" t="s">
        <v>374</v>
      </c>
      <c r="C313" s="80" t="s">
        <v>359</v>
      </c>
      <c r="D313" s="81"/>
      <c r="E313" s="81"/>
      <c r="F313" s="81"/>
      <c r="G313" s="96">
        <v>2</v>
      </c>
      <c r="H313" s="96">
        <v>2</v>
      </c>
    </row>
    <row r="314" spans="1:8" ht="12.75" hidden="1">
      <c r="A314" s="90" t="s">
        <v>289</v>
      </c>
      <c r="B314" s="80" t="s">
        <v>375</v>
      </c>
      <c r="C314" s="80" t="s">
        <v>376</v>
      </c>
      <c r="D314" s="81"/>
      <c r="E314" s="81"/>
      <c r="F314" s="81"/>
      <c r="G314" s="92">
        <v>1</v>
      </c>
      <c r="H314" s="92">
        <v>1</v>
      </c>
    </row>
    <row r="315" spans="1:8" ht="12.75" hidden="1">
      <c r="A315" s="90" t="s">
        <v>289</v>
      </c>
      <c r="B315" s="93" t="s">
        <v>377</v>
      </c>
      <c r="C315" s="93" t="s">
        <v>378</v>
      </c>
      <c r="D315" s="81" t="s">
        <v>87</v>
      </c>
      <c r="E315" s="81">
        <v>4</v>
      </c>
      <c r="F315" s="81" t="s">
        <v>533</v>
      </c>
      <c r="G315" s="92">
        <v>8</v>
      </c>
      <c r="H315" s="92">
        <v>8</v>
      </c>
    </row>
    <row r="316" spans="1:8" ht="12.75" hidden="1">
      <c r="A316" s="90" t="s">
        <v>289</v>
      </c>
      <c r="B316" s="93" t="s">
        <v>379</v>
      </c>
      <c r="C316" s="93" t="s">
        <v>359</v>
      </c>
      <c r="D316" s="81"/>
      <c r="E316" s="81"/>
      <c r="F316" s="81"/>
      <c r="G316" s="92">
        <v>4</v>
      </c>
      <c r="H316" s="92">
        <v>4</v>
      </c>
    </row>
    <row r="317" spans="1:8" ht="12.75" hidden="1">
      <c r="A317" s="90" t="s">
        <v>289</v>
      </c>
      <c r="B317" s="93" t="s">
        <v>380</v>
      </c>
      <c r="C317" s="93" t="s">
        <v>297</v>
      </c>
      <c r="D317" s="81"/>
      <c r="E317" s="81"/>
      <c r="F317" s="81"/>
      <c r="G317" s="92">
        <v>1</v>
      </c>
      <c r="H317" s="92">
        <v>1</v>
      </c>
    </row>
    <row r="318" spans="1:8" ht="12.75" hidden="1">
      <c r="A318" s="90" t="s">
        <v>289</v>
      </c>
      <c r="B318" s="93" t="s">
        <v>381</v>
      </c>
      <c r="C318" s="93" t="s">
        <v>75</v>
      </c>
      <c r="D318" s="81"/>
      <c r="E318" s="81"/>
      <c r="F318" s="81"/>
      <c r="G318" s="92">
        <v>1</v>
      </c>
      <c r="H318" s="92">
        <v>1</v>
      </c>
    </row>
    <row r="319" spans="1:8" ht="12.75" hidden="1">
      <c r="A319" s="90" t="s">
        <v>289</v>
      </c>
      <c r="B319" s="93" t="s">
        <v>382</v>
      </c>
      <c r="C319" s="93" t="s">
        <v>297</v>
      </c>
      <c r="D319" s="81"/>
      <c r="E319" s="81"/>
      <c r="F319" s="81"/>
      <c r="G319" s="92">
        <v>1</v>
      </c>
      <c r="H319" s="92">
        <v>1</v>
      </c>
    </row>
    <row r="320" spans="1:8" ht="12.75" hidden="1">
      <c r="A320" s="90" t="s">
        <v>289</v>
      </c>
      <c r="B320" s="93" t="s">
        <v>383</v>
      </c>
      <c r="C320" s="93" t="s">
        <v>384</v>
      </c>
      <c r="D320" s="81"/>
      <c r="E320" s="81"/>
      <c r="F320" s="81"/>
      <c r="G320" s="92">
        <v>8</v>
      </c>
      <c r="H320" s="92">
        <v>8</v>
      </c>
    </row>
    <row r="321" spans="1:8" ht="12.75" hidden="1">
      <c r="A321" s="90" t="s">
        <v>289</v>
      </c>
      <c r="B321" s="93" t="s">
        <v>385</v>
      </c>
      <c r="C321" s="93" t="s">
        <v>384</v>
      </c>
      <c r="D321" s="81" t="s">
        <v>122</v>
      </c>
      <c r="E321" s="81">
        <v>2</v>
      </c>
      <c r="F321" s="81"/>
      <c r="G321" s="92">
        <v>8</v>
      </c>
      <c r="H321" s="92">
        <v>8</v>
      </c>
    </row>
    <row r="322" spans="1:8" ht="12.75" hidden="1">
      <c r="A322" s="90" t="s">
        <v>289</v>
      </c>
      <c r="B322" s="93" t="s">
        <v>588</v>
      </c>
      <c r="C322" s="93"/>
      <c r="D322" s="81"/>
      <c r="E322" s="81"/>
      <c r="F322" s="81"/>
      <c r="G322" s="92">
        <v>4</v>
      </c>
      <c r="H322" s="92">
        <v>8</v>
      </c>
    </row>
    <row r="323" spans="1:8" ht="12.75" hidden="1">
      <c r="A323" s="90" t="s">
        <v>289</v>
      </c>
      <c r="B323" s="93" t="s">
        <v>386</v>
      </c>
      <c r="C323" s="93" t="s">
        <v>387</v>
      </c>
      <c r="D323" s="81" t="s">
        <v>90</v>
      </c>
      <c r="E323" s="81"/>
      <c r="F323" s="81"/>
      <c r="G323" s="92">
        <v>2</v>
      </c>
      <c r="H323" s="92">
        <v>2</v>
      </c>
    </row>
    <row r="324" spans="1:8" ht="12.75" hidden="1">
      <c r="A324" s="90" t="s">
        <v>289</v>
      </c>
      <c r="B324" s="93" t="s">
        <v>589</v>
      </c>
      <c r="C324" s="93"/>
      <c r="D324" s="81"/>
      <c r="E324" s="81"/>
      <c r="F324" s="81"/>
      <c r="G324" s="92">
        <v>2</v>
      </c>
      <c r="H324" s="92">
        <v>2</v>
      </c>
    </row>
    <row r="325" spans="1:8" ht="12.75" hidden="1">
      <c r="A325" s="90" t="s">
        <v>289</v>
      </c>
      <c r="B325" s="93" t="s">
        <v>388</v>
      </c>
      <c r="C325" s="93" t="s">
        <v>304</v>
      </c>
      <c r="D325" s="81"/>
      <c r="E325" s="81"/>
      <c r="F325" s="81"/>
      <c r="G325" s="92">
        <v>2</v>
      </c>
      <c r="H325" s="92">
        <v>2</v>
      </c>
    </row>
    <row r="326" spans="1:8" ht="12.75" hidden="1">
      <c r="A326" s="90" t="s">
        <v>289</v>
      </c>
      <c r="B326" s="93" t="s">
        <v>389</v>
      </c>
      <c r="C326" s="93" t="s">
        <v>390</v>
      </c>
      <c r="D326" s="81"/>
      <c r="E326" s="81"/>
      <c r="F326" s="81"/>
      <c r="G326" s="92">
        <v>1</v>
      </c>
      <c r="H326" s="92">
        <v>1</v>
      </c>
    </row>
    <row r="327" spans="1:8" ht="12.75" hidden="1">
      <c r="A327" s="90" t="s">
        <v>289</v>
      </c>
      <c r="B327" s="93" t="s">
        <v>391</v>
      </c>
      <c r="C327" s="93" t="s">
        <v>392</v>
      </c>
      <c r="D327" s="81" t="s">
        <v>90</v>
      </c>
      <c r="E327" s="81"/>
      <c r="F327" s="81" t="s">
        <v>533</v>
      </c>
      <c r="G327" s="92">
        <v>4</v>
      </c>
      <c r="H327" s="92">
        <v>4</v>
      </c>
    </row>
    <row r="328" spans="1:8" ht="12.75" hidden="1">
      <c r="A328" s="90" t="s">
        <v>289</v>
      </c>
      <c r="B328" s="93" t="s">
        <v>393</v>
      </c>
      <c r="C328" s="93" t="s">
        <v>370</v>
      </c>
      <c r="D328" s="81" t="s">
        <v>90</v>
      </c>
      <c r="E328" s="81">
        <v>4</v>
      </c>
      <c r="F328" s="81" t="s">
        <v>533</v>
      </c>
      <c r="G328" s="92">
        <v>4</v>
      </c>
      <c r="H328" s="92">
        <v>4</v>
      </c>
    </row>
    <row r="329" spans="1:8" ht="12.75" hidden="1">
      <c r="A329" s="90" t="s">
        <v>289</v>
      </c>
      <c r="B329" s="93" t="s">
        <v>394</v>
      </c>
      <c r="C329" s="93" t="s">
        <v>395</v>
      </c>
      <c r="D329" s="81" t="s">
        <v>90</v>
      </c>
      <c r="E329" s="81">
        <v>4</v>
      </c>
      <c r="F329" s="81"/>
      <c r="G329" s="92">
        <v>4</v>
      </c>
      <c r="H329" s="92">
        <v>4</v>
      </c>
    </row>
    <row r="330" spans="1:8" ht="12.75" hidden="1">
      <c r="A330" s="90" t="s">
        <v>289</v>
      </c>
      <c r="B330" s="93" t="s">
        <v>396</v>
      </c>
      <c r="C330" s="93" t="s">
        <v>334</v>
      </c>
      <c r="D330" s="81" t="s">
        <v>90</v>
      </c>
      <c r="E330" s="81"/>
      <c r="F330" s="81"/>
      <c r="G330" s="92">
        <v>8</v>
      </c>
      <c r="H330" s="92">
        <v>8</v>
      </c>
    </row>
    <row r="331" spans="1:8" ht="12.75" hidden="1">
      <c r="A331" s="90" t="s">
        <v>289</v>
      </c>
      <c r="B331" s="93" t="s">
        <v>397</v>
      </c>
      <c r="C331" s="93" t="s">
        <v>398</v>
      </c>
      <c r="D331" s="81" t="s">
        <v>90</v>
      </c>
      <c r="E331" s="81"/>
      <c r="F331" s="81"/>
      <c r="G331" s="86">
        <v>8</v>
      </c>
      <c r="H331" s="86">
        <v>8</v>
      </c>
    </row>
    <row r="332" spans="1:8" ht="12.75" hidden="1">
      <c r="A332" s="90" t="s">
        <v>289</v>
      </c>
      <c r="B332" s="93" t="s">
        <v>399</v>
      </c>
      <c r="C332" s="93" t="s">
        <v>398</v>
      </c>
      <c r="D332" s="81"/>
      <c r="E332" s="81"/>
      <c r="F332" s="81"/>
      <c r="G332" s="86">
        <v>4</v>
      </c>
      <c r="H332" s="86">
        <v>4</v>
      </c>
    </row>
    <row r="333" spans="1:8" ht="12.75" hidden="1">
      <c r="A333" s="90" t="s">
        <v>289</v>
      </c>
      <c r="B333" s="80" t="s">
        <v>400</v>
      </c>
      <c r="C333" s="80" t="s">
        <v>401</v>
      </c>
      <c r="D333" s="81" t="s">
        <v>402</v>
      </c>
      <c r="E333" s="81"/>
      <c r="F333" s="81"/>
      <c r="G333" s="86">
        <v>16</v>
      </c>
      <c r="H333" s="86">
        <v>16</v>
      </c>
    </row>
    <row r="334" spans="1:8" ht="12.75" hidden="1">
      <c r="A334" s="90" t="s">
        <v>289</v>
      </c>
      <c r="B334" s="93" t="s">
        <v>590</v>
      </c>
      <c r="C334" s="93"/>
      <c r="D334" s="81"/>
      <c r="E334" s="81"/>
      <c r="F334" s="81"/>
      <c r="G334" s="92">
        <v>16</v>
      </c>
      <c r="H334" s="92">
        <v>16</v>
      </c>
    </row>
    <row r="335" spans="1:8" ht="12.75" hidden="1">
      <c r="A335" s="90" t="s">
        <v>289</v>
      </c>
      <c r="B335" s="93" t="s">
        <v>403</v>
      </c>
      <c r="C335" s="93" t="s">
        <v>147</v>
      </c>
      <c r="D335" s="81" t="s">
        <v>87</v>
      </c>
      <c r="E335" s="81">
        <v>4</v>
      </c>
      <c r="F335" s="81"/>
      <c r="G335" s="92">
        <v>2</v>
      </c>
      <c r="H335" s="92">
        <v>2</v>
      </c>
    </row>
    <row r="336" spans="1:8" ht="12.75" hidden="1">
      <c r="A336" s="90" t="s">
        <v>289</v>
      </c>
      <c r="B336" s="93" t="s">
        <v>404</v>
      </c>
      <c r="C336" s="93" t="s">
        <v>405</v>
      </c>
      <c r="D336" s="81"/>
      <c r="E336" s="81"/>
      <c r="F336" s="81"/>
      <c r="G336" s="92">
        <v>2</v>
      </c>
      <c r="H336" s="92">
        <v>2</v>
      </c>
    </row>
    <row r="337" spans="1:8" ht="12.75" hidden="1">
      <c r="A337" s="90" t="s">
        <v>289</v>
      </c>
      <c r="B337" s="93" t="s">
        <v>406</v>
      </c>
      <c r="C337" s="93" t="s">
        <v>407</v>
      </c>
      <c r="D337" s="81" t="s">
        <v>122</v>
      </c>
      <c r="E337" s="81">
        <v>2</v>
      </c>
      <c r="F337" s="81"/>
      <c r="G337" s="92">
        <v>4</v>
      </c>
      <c r="H337" s="92">
        <v>4</v>
      </c>
    </row>
    <row r="338" spans="1:8" ht="12.75" hidden="1">
      <c r="A338" s="90" t="s">
        <v>289</v>
      </c>
      <c r="B338" s="80" t="s">
        <v>408</v>
      </c>
      <c r="C338" s="80" t="s">
        <v>293</v>
      </c>
      <c r="D338" s="81" t="s">
        <v>90</v>
      </c>
      <c r="E338" s="81"/>
      <c r="F338" s="81"/>
      <c r="G338" s="92">
        <v>16</v>
      </c>
      <c r="H338" s="92">
        <v>16</v>
      </c>
    </row>
    <row r="339" spans="1:8" ht="12.75" hidden="1">
      <c r="A339" s="90" t="s">
        <v>289</v>
      </c>
      <c r="B339" s="93" t="s">
        <v>409</v>
      </c>
      <c r="C339" s="93" t="s">
        <v>330</v>
      </c>
      <c r="D339" s="81"/>
      <c r="E339" s="81"/>
      <c r="F339" s="81"/>
      <c r="G339" s="92">
        <v>2</v>
      </c>
      <c r="H339" s="92">
        <v>2</v>
      </c>
    </row>
    <row r="340" spans="1:8" ht="12.75" hidden="1">
      <c r="A340" s="90" t="s">
        <v>289</v>
      </c>
      <c r="B340" s="93" t="s">
        <v>410</v>
      </c>
      <c r="C340" s="93" t="s">
        <v>411</v>
      </c>
      <c r="D340" s="81" t="s">
        <v>87</v>
      </c>
      <c r="E340" s="81">
        <v>4</v>
      </c>
      <c r="F340" s="81"/>
      <c r="G340" s="92">
        <v>2</v>
      </c>
      <c r="H340" s="92">
        <v>2</v>
      </c>
    </row>
    <row r="341" spans="1:8" ht="12.75" hidden="1">
      <c r="A341" s="90" t="s">
        <v>289</v>
      </c>
      <c r="B341" s="93" t="s">
        <v>412</v>
      </c>
      <c r="C341" s="93" t="s">
        <v>216</v>
      </c>
      <c r="D341" s="81"/>
      <c r="E341" s="81"/>
      <c r="F341" s="81"/>
      <c r="G341" s="92">
        <v>1</v>
      </c>
      <c r="H341" s="92">
        <v>1</v>
      </c>
    </row>
    <row r="342" spans="1:8" ht="12.75" hidden="1">
      <c r="A342" s="90" t="s">
        <v>289</v>
      </c>
      <c r="B342" s="93" t="s">
        <v>591</v>
      </c>
      <c r="C342" s="93"/>
      <c r="D342" s="81"/>
      <c r="E342" s="81"/>
      <c r="F342" s="81"/>
      <c r="G342" s="92">
        <v>2</v>
      </c>
      <c r="H342" s="92">
        <v>2</v>
      </c>
    </row>
    <row r="343" spans="1:8" ht="12.75" hidden="1">
      <c r="A343" s="90" t="s">
        <v>289</v>
      </c>
      <c r="B343" s="93" t="s">
        <v>413</v>
      </c>
      <c r="C343" s="93" t="s">
        <v>414</v>
      </c>
      <c r="D343" s="81" t="s">
        <v>90</v>
      </c>
      <c r="E343" s="81"/>
      <c r="F343" s="81"/>
      <c r="G343" s="92">
        <v>16</v>
      </c>
      <c r="H343" s="92">
        <v>16</v>
      </c>
    </row>
    <row r="344" spans="1:8" ht="12.75" hidden="1">
      <c r="A344" s="90" t="s">
        <v>289</v>
      </c>
      <c r="B344" s="93" t="s">
        <v>415</v>
      </c>
      <c r="C344" s="93" t="s">
        <v>317</v>
      </c>
      <c r="D344" s="81" t="s">
        <v>94</v>
      </c>
      <c r="E344" s="81">
        <v>2</v>
      </c>
      <c r="F344" s="81"/>
      <c r="G344" s="92">
        <v>8</v>
      </c>
      <c r="H344" s="92">
        <v>8</v>
      </c>
    </row>
    <row r="345" spans="1:8" ht="12.75" hidden="1">
      <c r="A345" s="90" t="s">
        <v>289</v>
      </c>
      <c r="B345" s="93" t="s">
        <v>416</v>
      </c>
      <c r="C345" s="93" t="s">
        <v>157</v>
      </c>
      <c r="D345" s="81"/>
      <c r="E345" s="81"/>
      <c r="F345" s="81"/>
      <c r="G345" s="92">
        <v>4</v>
      </c>
      <c r="H345" s="92">
        <v>4</v>
      </c>
    </row>
    <row r="346" spans="1:8" ht="12.75" hidden="1">
      <c r="A346" s="90" t="s">
        <v>289</v>
      </c>
      <c r="B346" s="89" t="s">
        <v>417</v>
      </c>
      <c r="C346" s="89" t="s">
        <v>414</v>
      </c>
      <c r="D346" s="81" t="s">
        <v>90</v>
      </c>
      <c r="E346" s="81"/>
      <c r="F346" s="81"/>
      <c r="G346" s="92">
        <v>16</v>
      </c>
      <c r="H346" s="174">
        <v>16</v>
      </c>
    </row>
    <row r="347" spans="1:8" ht="12.75" hidden="1">
      <c r="A347" s="90" t="s">
        <v>289</v>
      </c>
      <c r="B347" s="89" t="s">
        <v>592</v>
      </c>
      <c r="C347" s="89"/>
      <c r="D347" s="81"/>
      <c r="E347" s="81"/>
      <c r="F347" s="81"/>
      <c r="G347" s="92">
        <v>8</v>
      </c>
      <c r="H347" s="92">
        <v>4</v>
      </c>
    </row>
    <row r="348" spans="1:8" ht="12.75" hidden="1">
      <c r="A348" s="90" t="s">
        <v>289</v>
      </c>
      <c r="B348" s="89" t="s">
        <v>418</v>
      </c>
      <c r="C348" s="89" t="s">
        <v>334</v>
      </c>
      <c r="D348" s="81"/>
      <c r="E348" s="81"/>
      <c r="F348" s="81"/>
      <c r="G348" s="92">
        <v>4</v>
      </c>
      <c r="H348" s="174">
        <v>4</v>
      </c>
    </row>
    <row r="349" spans="1:8" ht="12.75" hidden="1">
      <c r="A349" s="90" t="s">
        <v>289</v>
      </c>
      <c r="B349" s="93" t="s">
        <v>419</v>
      </c>
      <c r="C349" s="93" t="s">
        <v>420</v>
      </c>
      <c r="D349" s="81" t="s">
        <v>94</v>
      </c>
      <c r="E349" s="81">
        <v>3</v>
      </c>
      <c r="F349" s="81"/>
      <c r="G349" s="92">
        <v>2</v>
      </c>
      <c r="H349" s="174">
        <v>2</v>
      </c>
    </row>
    <row r="350" spans="1:8" ht="12.75" hidden="1">
      <c r="A350" s="90" t="s">
        <v>289</v>
      </c>
      <c r="B350" s="80" t="s">
        <v>421</v>
      </c>
      <c r="C350" s="80" t="s">
        <v>293</v>
      </c>
      <c r="D350" s="81" t="s">
        <v>90</v>
      </c>
      <c r="E350" s="81"/>
      <c r="F350" s="81"/>
      <c r="G350" s="92">
        <v>16</v>
      </c>
      <c r="H350" s="92">
        <v>16</v>
      </c>
    </row>
    <row r="351" spans="1:8" ht="12.75" hidden="1">
      <c r="A351" s="90" t="s">
        <v>289</v>
      </c>
      <c r="B351" s="89" t="s">
        <v>422</v>
      </c>
      <c r="C351" s="89" t="s">
        <v>304</v>
      </c>
      <c r="D351" s="81"/>
      <c r="E351" s="81"/>
      <c r="F351" s="81"/>
      <c r="G351" s="92">
        <v>8</v>
      </c>
      <c r="H351" s="92">
        <v>8</v>
      </c>
    </row>
    <row r="352" spans="1:8" ht="12.75" hidden="1">
      <c r="A352" s="90" t="s">
        <v>289</v>
      </c>
      <c r="B352" s="89" t="s">
        <v>423</v>
      </c>
      <c r="C352" s="93" t="s">
        <v>293</v>
      </c>
      <c r="D352" s="81" t="s">
        <v>90</v>
      </c>
      <c r="E352" s="81"/>
      <c r="F352" s="81"/>
      <c r="G352" s="92">
        <v>16</v>
      </c>
      <c r="H352" s="92">
        <v>16</v>
      </c>
    </row>
    <row r="353" spans="1:8" ht="12.75" hidden="1">
      <c r="A353" s="90" t="s">
        <v>289</v>
      </c>
      <c r="B353" s="89" t="s">
        <v>424</v>
      </c>
      <c r="C353" s="93" t="s">
        <v>425</v>
      </c>
      <c r="D353" s="81" t="s">
        <v>87</v>
      </c>
      <c r="E353" s="81">
        <v>4</v>
      </c>
      <c r="F353" s="81"/>
      <c r="G353" s="92">
        <v>2</v>
      </c>
      <c r="H353" s="92">
        <v>2</v>
      </c>
    </row>
    <row r="354" spans="1:8" ht="12.75" hidden="1">
      <c r="A354" s="90" t="s">
        <v>289</v>
      </c>
      <c r="B354" s="93" t="s">
        <v>426</v>
      </c>
      <c r="C354" s="93" t="s">
        <v>368</v>
      </c>
      <c r="D354" s="81" t="s">
        <v>87</v>
      </c>
      <c r="E354" s="81">
        <v>2</v>
      </c>
      <c r="F354" s="81" t="s">
        <v>533</v>
      </c>
      <c r="G354" s="92">
        <v>16</v>
      </c>
      <c r="H354" s="174">
        <v>16</v>
      </c>
    </row>
    <row r="355" spans="1:8" ht="12.75" hidden="1">
      <c r="A355" s="90" t="s">
        <v>289</v>
      </c>
      <c r="B355" s="93" t="s">
        <v>427</v>
      </c>
      <c r="C355" s="93" t="s">
        <v>428</v>
      </c>
      <c r="D355" s="81"/>
      <c r="E355" s="81"/>
      <c r="F355" s="81"/>
      <c r="G355" s="92">
        <v>1</v>
      </c>
      <c r="H355" s="174">
        <v>1</v>
      </c>
    </row>
    <row r="356" spans="1:8" ht="12.75" hidden="1">
      <c r="A356" s="90" t="s">
        <v>289</v>
      </c>
      <c r="B356" s="93" t="s">
        <v>429</v>
      </c>
      <c r="C356" s="94" t="s">
        <v>430</v>
      </c>
      <c r="D356" s="81" t="s">
        <v>90</v>
      </c>
      <c r="E356" s="81">
        <v>4</v>
      </c>
      <c r="F356" s="81"/>
      <c r="G356" s="92">
        <v>4</v>
      </c>
      <c r="H356" s="174">
        <v>4</v>
      </c>
    </row>
    <row r="357" spans="1:8" ht="12.75" hidden="1">
      <c r="A357" s="90" t="s">
        <v>289</v>
      </c>
      <c r="B357" s="93" t="s">
        <v>431</v>
      </c>
      <c r="C357" s="93" t="s">
        <v>299</v>
      </c>
      <c r="D357" s="81" t="s">
        <v>90</v>
      </c>
      <c r="E357" s="81"/>
      <c r="F357" s="81"/>
      <c r="G357" s="92">
        <v>8</v>
      </c>
      <c r="H357" s="174">
        <v>8</v>
      </c>
    </row>
    <row r="358" spans="1:8" ht="12.75" hidden="1">
      <c r="A358" s="90" t="s">
        <v>289</v>
      </c>
      <c r="B358" s="80" t="s">
        <v>432</v>
      </c>
      <c r="C358" s="80" t="s">
        <v>342</v>
      </c>
      <c r="D358" s="81"/>
      <c r="E358" s="81"/>
      <c r="F358" s="81"/>
      <c r="G358" s="92">
        <v>4</v>
      </c>
      <c r="H358" s="174">
        <v>4</v>
      </c>
    </row>
    <row r="359" spans="1:8" ht="12.75" hidden="1">
      <c r="A359" s="90" t="s">
        <v>289</v>
      </c>
      <c r="B359" s="93" t="s">
        <v>433</v>
      </c>
      <c r="C359" s="93" t="s">
        <v>392</v>
      </c>
      <c r="D359" s="81" t="s">
        <v>87</v>
      </c>
      <c r="E359" s="81">
        <v>4</v>
      </c>
      <c r="F359" s="81"/>
      <c r="G359" s="92">
        <v>16</v>
      </c>
      <c r="H359" s="174">
        <v>16</v>
      </c>
    </row>
    <row r="360" spans="1:8" ht="12.75" hidden="1">
      <c r="A360" s="90" t="s">
        <v>289</v>
      </c>
      <c r="B360" s="93" t="s">
        <v>434</v>
      </c>
      <c r="C360" s="93" t="s">
        <v>299</v>
      </c>
      <c r="D360" s="81" t="s">
        <v>87</v>
      </c>
      <c r="E360" s="81">
        <v>2</v>
      </c>
      <c r="F360" s="81"/>
      <c r="G360" s="92">
        <v>16</v>
      </c>
      <c r="H360" s="174">
        <v>16</v>
      </c>
    </row>
    <row r="361" spans="1:8" ht="12.75" hidden="1">
      <c r="A361" s="90" t="s">
        <v>289</v>
      </c>
      <c r="B361" s="93" t="s">
        <v>435</v>
      </c>
      <c r="C361" s="93" t="s">
        <v>299</v>
      </c>
      <c r="D361" s="81" t="s">
        <v>87</v>
      </c>
      <c r="E361" s="81">
        <v>3</v>
      </c>
      <c r="F361" s="81"/>
      <c r="G361" s="92">
        <v>8</v>
      </c>
      <c r="H361" s="174">
        <v>16</v>
      </c>
    </row>
    <row r="362" spans="1:8" ht="12.75" hidden="1">
      <c r="A362" s="90" t="s">
        <v>289</v>
      </c>
      <c r="B362" s="93" t="s">
        <v>436</v>
      </c>
      <c r="C362" s="93" t="s">
        <v>392</v>
      </c>
      <c r="D362" s="81"/>
      <c r="E362" s="81"/>
      <c r="F362" s="81"/>
      <c r="G362" s="92">
        <v>8</v>
      </c>
      <c r="H362" s="174">
        <v>8</v>
      </c>
    </row>
    <row r="363" spans="1:8" ht="12.75" hidden="1">
      <c r="A363" s="90" t="s">
        <v>289</v>
      </c>
      <c r="B363" s="93" t="s">
        <v>437</v>
      </c>
      <c r="C363" s="93" t="s">
        <v>438</v>
      </c>
      <c r="D363" s="81" t="s">
        <v>90</v>
      </c>
      <c r="E363" s="81">
        <v>3</v>
      </c>
      <c r="F363" s="81" t="s">
        <v>533</v>
      </c>
      <c r="G363" s="92">
        <v>2</v>
      </c>
      <c r="H363" s="174">
        <v>2</v>
      </c>
    </row>
    <row r="364" spans="1:8" ht="12.75" hidden="1">
      <c r="A364" s="90" t="s">
        <v>289</v>
      </c>
      <c r="B364" s="93" t="s">
        <v>439</v>
      </c>
      <c r="C364" s="93" t="s">
        <v>440</v>
      </c>
      <c r="D364" s="81" t="s">
        <v>87</v>
      </c>
      <c r="E364" s="81">
        <v>3</v>
      </c>
      <c r="F364" s="81" t="s">
        <v>533</v>
      </c>
      <c r="G364" s="92">
        <v>8</v>
      </c>
      <c r="H364" s="174">
        <v>8</v>
      </c>
    </row>
    <row r="365" spans="1:8" ht="12.75" hidden="1">
      <c r="A365" s="90" t="s">
        <v>289</v>
      </c>
      <c r="B365" s="93" t="s">
        <v>441</v>
      </c>
      <c r="C365" s="93" t="s">
        <v>392</v>
      </c>
      <c r="D365" s="81"/>
      <c r="E365" s="81"/>
      <c r="F365" s="81"/>
      <c r="G365" s="92">
        <v>4</v>
      </c>
      <c r="H365" s="174">
        <v>4</v>
      </c>
    </row>
    <row r="366" spans="1:8" ht="12.75" hidden="1">
      <c r="A366" s="90" t="s">
        <v>289</v>
      </c>
      <c r="B366" s="80" t="s">
        <v>593</v>
      </c>
      <c r="C366" s="80" t="s">
        <v>392</v>
      </c>
      <c r="D366" s="81"/>
      <c r="E366" s="81"/>
      <c r="F366" s="81"/>
      <c r="G366" s="92">
        <v>4</v>
      </c>
      <c r="H366" s="174">
        <v>4</v>
      </c>
    </row>
    <row r="367" spans="1:8" ht="12.75" hidden="1">
      <c r="A367" s="90" t="s">
        <v>289</v>
      </c>
      <c r="B367" s="80" t="s">
        <v>594</v>
      </c>
      <c r="C367" s="80"/>
      <c r="D367" s="81"/>
      <c r="E367" s="81"/>
      <c r="F367" s="81"/>
      <c r="G367" s="92">
        <v>2</v>
      </c>
      <c r="H367" s="174">
        <v>2</v>
      </c>
    </row>
    <row r="368" spans="1:8" ht="12.75" hidden="1">
      <c r="A368" s="90" t="s">
        <v>289</v>
      </c>
      <c r="B368" s="93" t="s">
        <v>615</v>
      </c>
      <c r="C368" s="93"/>
      <c r="D368" s="81"/>
      <c r="E368" s="81"/>
      <c r="F368" s="81"/>
      <c r="G368" s="92">
        <v>4</v>
      </c>
      <c r="H368" s="174">
        <v>4</v>
      </c>
    </row>
    <row r="369" spans="1:8" ht="12.75" hidden="1">
      <c r="A369" s="90" t="s">
        <v>289</v>
      </c>
      <c r="B369" s="93" t="s">
        <v>442</v>
      </c>
      <c r="C369" s="93" t="s">
        <v>293</v>
      </c>
      <c r="D369" s="81"/>
      <c r="E369" s="81"/>
      <c r="F369" s="81"/>
      <c r="G369" s="92">
        <v>2</v>
      </c>
      <c r="H369" s="174">
        <v>2</v>
      </c>
    </row>
    <row r="370" spans="1:8" ht="12.75" hidden="1">
      <c r="A370" s="90" t="s">
        <v>289</v>
      </c>
      <c r="B370" s="93" t="s">
        <v>443</v>
      </c>
      <c r="C370" s="93" t="s">
        <v>444</v>
      </c>
      <c r="D370" s="81"/>
      <c r="E370" s="81"/>
      <c r="F370" s="81"/>
      <c r="G370" s="92">
        <v>2</v>
      </c>
      <c r="H370" s="174">
        <v>2</v>
      </c>
    </row>
    <row r="371" spans="1:8" ht="12.75" hidden="1">
      <c r="A371" s="90" t="s">
        <v>289</v>
      </c>
      <c r="B371" s="93" t="s">
        <v>445</v>
      </c>
      <c r="C371" s="93" t="s">
        <v>446</v>
      </c>
      <c r="D371" s="81" t="s">
        <v>87</v>
      </c>
      <c r="E371" s="81">
        <v>4</v>
      </c>
      <c r="F371" s="81"/>
      <c r="G371" s="92">
        <v>1</v>
      </c>
      <c r="H371" s="174">
        <v>1</v>
      </c>
    </row>
    <row r="372" spans="1:8" ht="12.75" hidden="1">
      <c r="A372" s="90" t="s">
        <v>289</v>
      </c>
      <c r="B372" s="93" t="s">
        <v>595</v>
      </c>
      <c r="C372" s="93"/>
      <c r="D372" s="81"/>
      <c r="E372" s="81"/>
      <c r="F372" s="81"/>
      <c r="G372" s="92">
        <v>2</v>
      </c>
      <c r="H372" s="174">
        <v>2</v>
      </c>
    </row>
    <row r="373" spans="1:8" ht="12.75" hidden="1">
      <c r="A373" s="90" t="s">
        <v>289</v>
      </c>
      <c r="B373" s="80" t="s">
        <v>447</v>
      </c>
      <c r="C373" s="80" t="s">
        <v>448</v>
      </c>
      <c r="D373" s="81" t="s">
        <v>402</v>
      </c>
      <c r="E373" s="81">
        <v>2</v>
      </c>
      <c r="F373" s="81"/>
      <c r="G373" s="92">
        <v>16</v>
      </c>
      <c r="H373" s="174">
        <v>16</v>
      </c>
    </row>
    <row r="374" spans="1:8" ht="12.75" hidden="1">
      <c r="A374" s="90" t="s">
        <v>289</v>
      </c>
      <c r="B374" s="89" t="s">
        <v>449</v>
      </c>
      <c r="C374" s="89" t="s">
        <v>450</v>
      </c>
      <c r="D374" s="81" t="s">
        <v>94</v>
      </c>
      <c r="E374" s="81">
        <v>3</v>
      </c>
      <c r="F374" s="81"/>
      <c r="G374" s="92">
        <v>16</v>
      </c>
      <c r="H374" s="174">
        <v>16</v>
      </c>
    </row>
    <row r="375" spans="1:8" ht="12.75" hidden="1">
      <c r="A375" s="90" t="s">
        <v>289</v>
      </c>
      <c r="B375" s="89" t="s">
        <v>451</v>
      </c>
      <c r="C375" s="89" t="s">
        <v>452</v>
      </c>
      <c r="D375" s="81" t="s">
        <v>587</v>
      </c>
      <c r="E375" s="81"/>
      <c r="F375" s="81"/>
      <c r="G375" s="92">
        <v>16</v>
      </c>
      <c r="H375" s="174">
        <v>16</v>
      </c>
    </row>
    <row r="376" spans="1:8" ht="12.75" hidden="1">
      <c r="A376" s="90" t="s">
        <v>289</v>
      </c>
      <c r="B376" s="89" t="s">
        <v>596</v>
      </c>
      <c r="C376" s="89"/>
      <c r="D376" s="81"/>
      <c r="E376" s="81"/>
      <c r="F376" s="81"/>
      <c r="G376" s="92">
        <v>16</v>
      </c>
      <c r="H376" s="174">
        <v>16</v>
      </c>
    </row>
    <row r="377" spans="1:8" ht="12.75" hidden="1">
      <c r="A377" s="90" t="s">
        <v>289</v>
      </c>
      <c r="B377" s="80" t="s">
        <v>453</v>
      </c>
      <c r="C377" s="80" t="s">
        <v>398</v>
      </c>
      <c r="D377" s="81"/>
      <c r="E377" s="81"/>
      <c r="F377" s="81"/>
      <c r="G377" s="92">
        <v>2</v>
      </c>
      <c r="H377" s="174">
        <v>2</v>
      </c>
    </row>
    <row r="378" spans="1:8" ht="12.75" hidden="1">
      <c r="A378" s="90" t="s">
        <v>289</v>
      </c>
      <c r="B378" s="93" t="s">
        <v>454</v>
      </c>
      <c r="C378" s="93" t="s">
        <v>455</v>
      </c>
      <c r="D378" s="81"/>
      <c r="E378" s="81"/>
      <c r="F378" s="81"/>
      <c r="G378" s="92">
        <v>2</v>
      </c>
      <c r="H378" s="174">
        <v>2</v>
      </c>
    </row>
    <row r="379" spans="1:8" ht="12.75" hidden="1">
      <c r="A379" s="90" t="s">
        <v>289</v>
      </c>
      <c r="B379" s="93" t="s">
        <v>456</v>
      </c>
      <c r="C379" s="93" t="s">
        <v>157</v>
      </c>
      <c r="D379" s="81" t="s">
        <v>90</v>
      </c>
      <c r="E379" s="81"/>
      <c r="F379" s="81"/>
      <c r="G379" s="92">
        <v>2</v>
      </c>
      <c r="H379" s="174">
        <v>2</v>
      </c>
    </row>
    <row r="380" spans="1:8" ht="12.75" hidden="1">
      <c r="A380" s="90" t="s">
        <v>289</v>
      </c>
      <c r="B380" s="93" t="s">
        <v>457</v>
      </c>
      <c r="C380" s="93" t="s">
        <v>299</v>
      </c>
      <c r="D380" s="81" t="s">
        <v>90</v>
      </c>
      <c r="E380" s="81"/>
      <c r="F380" s="81"/>
      <c r="G380" s="92">
        <v>16</v>
      </c>
      <c r="H380" s="174">
        <v>16</v>
      </c>
    </row>
    <row r="381" spans="1:8" ht="12.75" hidden="1">
      <c r="A381" s="90" t="s">
        <v>289</v>
      </c>
      <c r="B381" s="93" t="s">
        <v>458</v>
      </c>
      <c r="C381" s="93" t="s">
        <v>299</v>
      </c>
      <c r="D381" s="81" t="s">
        <v>87</v>
      </c>
      <c r="E381" s="81">
        <v>4</v>
      </c>
      <c r="F381" s="81"/>
      <c r="G381" s="92">
        <v>16</v>
      </c>
      <c r="H381" s="174">
        <v>16</v>
      </c>
    </row>
    <row r="382" spans="1:8" ht="12.75" hidden="1">
      <c r="A382" s="90" t="s">
        <v>289</v>
      </c>
      <c r="B382" s="80" t="s">
        <v>597</v>
      </c>
      <c r="C382" s="80"/>
      <c r="D382" s="81"/>
      <c r="E382" s="81"/>
      <c r="F382" s="81"/>
      <c r="G382" s="92">
        <v>16</v>
      </c>
      <c r="H382" s="174">
        <v>16</v>
      </c>
    </row>
    <row r="383" spans="1:8" ht="12.75" hidden="1">
      <c r="A383" s="90" t="s">
        <v>289</v>
      </c>
      <c r="B383" s="80" t="s">
        <v>459</v>
      </c>
      <c r="C383" s="80" t="s">
        <v>293</v>
      </c>
      <c r="D383" s="81"/>
      <c r="E383" s="81"/>
      <c r="F383" s="81"/>
      <c r="G383" s="96">
        <v>8</v>
      </c>
      <c r="H383" s="174">
        <v>8</v>
      </c>
    </row>
    <row r="384" spans="1:8" ht="12.75" hidden="1">
      <c r="A384" s="80" t="s">
        <v>289</v>
      </c>
      <c r="B384" s="80" t="s">
        <v>460</v>
      </c>
      <c r="C384" s="80" t="s">
        <v>293</v>
      </c>
      <c r="D384" s="81" t="s">
        <v>87</v>
      </c>
      <c r="E384" s="81">
        <v>4</v>
      </c>
      <c r="F384" s="81"/>
      <c r="G384" s="174">
        <v>2</v>
      </c>
      <c r="H384" s="174">
        <v>2</v>
      </c>
    </row>
    <row r="385" spans="1:8" ht="12.75" hidden="1">
      <c r="A385" s="173" t="s">
        <v>289</v>
      </c>
      <c r="B385" s="173" t="s">
        <v>461</v>
      </c>
      <c r="C385" s="173" t="s">
        <v>330</v>
      </c>
      <c r="D385" s="173" t="s">
        <v>94</v>
      </c>
      <c r="E385" s="173">
        <v>3</v>
      </c>
      <c r="F385" s="173"/>
      <c r="G385" s="175">
        <v>4</v>
      </c>
      <c r="H385" s="175">
        <v>4</v>
      </c>
    </row>
    <row r="386" spans="1:8" ht="12.75" hidden="1">
      <c r="A386" s="173" t="s">
        <v>289</v>
      </c>
      <c r="B386" s="173" t="s">
        <v>462</v>
      </c>
      <c r="C386" s="173" t="s">
        <v>463</v>
      </c>
      <c r="D386" s="173" t="s">
        <v>122</v>
      </c>
      <c r="E386" s="173">
        <v>1</v>
      </c>
      <c r="F386" s="173" t="s">
        <v>533</v>
      </c>
      <c r="G386" s="175">
        <v>16</v>
      </c>
      <c r="H386" s="175">
        <v>16</v>
      </c>
    </row>
    <row r="387" spans="1:8" ht="12.75" hidden="1">
      <c r="A387" s="173" t="s">
        <v>289</v>
      </c>
      <c r="B387" s="173" t="s">
        <v>464</v>
      </c>
      <c r="C387" s="173" t="s">
        <v>293</v>
      </c>
      <c r="D387" s="173"/>
      <c r="E387" s="173"/>
      <c r="F387" s="173"/>
      <c r="G387" s="175">
        <v>8</v>
      </c>
      <c r="H387" s="175">
        <v>8</v>
      </c>
    </row>
    <row r="388" spans="1:8" ht="12.75" hidden="1">
      <c r="A388" s="173" t="s">
        <v>289</v>
      </c>
      <c r="B388" s="173" t="s">
        <v>465</v>
      </c>
      <c r="C388" s="173" t="s">
        <v>330</v>
      </c>
      <c r="D388" s="173" t="s">
        <v>87</v>
      </c>
      <c r="E388" s="173">
        <v>2</v>
      </c>
      <c r="F388" s="173"/>
      <c r="G388" s="175">
        <v>16</v>
      </c>
      <c r="H388" s="175">
        <v>16</v>
      </c>
    </row>
    <row r="389" spans="1:8" ht="12.75" hidden="1">
      <c r="A389" s="173" t="s">
        <v>289</v>
      </c>
      <c r="B389" s="173" t="s">
        <v>598</v>
      </c>
      <c r="C389" s="173"/>
      <c r="D389" s="173"/>
      <c r="E389" s="173"/>
      <c r="F389" s="173"/>
      <c r="G389" s="175">
        <v>8</v>
      </c>
      <c r="H389" s="175">
        <v>8</v>
      </c>
    </row>
    <row r="390" spans="1:8" ht="12.75" hidden="1">
      <c r="A390" s="173" t="s">
        <v>289</v>
      </c>
      <c r="B390" s="173" t="s">
        <v>466</v>
      </c>
      <c r="C390" s="173" t="s">
        <v>467</v>
      </c>
      <c r="D390" s="173"/>
      <c r="E390" s="173"/>
      <c r="F390" s="173"/>
      <c r="G390" s="175">
        <v>4</v>
      </c>
      <c r="H390" s="175">
        <v>4</v>
      </c>
    </row>
    <row r="391" spans="1:8" ht="12.75" hidden="1">
      <c r="A391" s="173" t="s">
        <v>289</v>
      </c>
      <c r="B391" s="173" t="s">
        <v>468</v>
      </c>
      <c r="C391" s="173" t="s">
        <v>293</v>
      </c>
      <c r="D391" s="173"/>
      <c r="E391" s="173"/>
      <c r="F391" s="173"/>
      <c r="G391" s="175">
        <v>16</v>
      </c>
      <c r="H391" s="175">
        <v>16</v>
      </c>
    </row>
    <row r="392" spans="1:8" ht="12.75" hidden="1">
      <c r="A392" s="173" t="s">
        <v>289</v>
      </c>
      <c r="B392" s="173" t="s">
        <v>469</v>
      </c>
      <c r="C392" s="173" t="s">
        <v>470</v>
      </c>
      <c r="D392" s="173" t="s">
        <v>94</v>
      </c>
      <c r="E392" s="173">
        <v>3</v>
      </c>
      <c r="F392" s="173"/>
      <c r="G392" s="175">
        <v>2</v>
      </c>
      <c r="H392" s="175">
        <v>2</v>
      </c>
    </row>
    <row r="393" spans="1:8" ht="12.75" hidden="1">
      <c r="A393" s="173" t="s">
        <v>289</v>
      </c>
      <c r="B393" s="173" t="s">
        <v>599</v>
      </c>
      <c r="C393" s="173" t="s">
        <v>471</v>
      </c>
      <c r="D393" s="173" t="s">
        <v>87</v>
      </c>
      <c r="E393" s="173">
        <v>3</v>
      </c>
      <c r="F393" s="173" t="s">
        <v>533</v>
      </c>
      <c r="G393" s="175">
        <v>8</v>
      </c>
      <c r="H393" s="175">
        <v>8</v>
      </c>
    </row>
    <row r="394" spans="1:8" ht="12.75" hidden="1">
      <c r="A394" s="173" t="s">
        <v>289</v>
      </c>
      <c r="B394" s="173" t="s">
        <v>600</v>
      </c>
      <c r="C394" s="173"/>
      <c r="D394" s="173"/>
      <c r="E394" s="173"/>
      <c r="F394" s="173"/>
      <c r="G394" s="175">
        <v>16</v>
      </c>
      <c r="H394" s="175">
        <v>16</v>
      </c>
    </row>
    <row r="395" spans="1:8" ht="12.75" hidden="1">
      <c r="A395" s="173" t="s">
        <v>472</v>
      </c>
      <c r="B395" s="173" t="s">
        <v>473</v>
      </c>
      <c r="C395" s="173" t="s">
        <v>75</v>
      </c>
      <c r="D395" s="173" t="s">
        <v>87</v>
      </c>
      <c r="E395" s="173">
        <v>4</v>
      </c>
      <c r="F395" s="173"/>
      <c r="G395" s="175">
        <v>8</v>
      </c>
      <c r="H395" s="175">
        <v>8</v>
      </c>
    </row>
  </sheetData>
  <sheetProtection password="E952" sheet="1"/>
  <mergeCells count="86">
    <mergeCell ref="C5:J5"/>
    <mergeCell ref="Q5:X5"/>
    <mergeCell ref="C3:J3"/>
    <mergeCell ref="R3:V3"/>
    <mergeCell ref="W3:X3"/>
    <mergeCell ref="Q1:X1"/>
    <mergeCell ref="B14:C14"/>
    <mergeCell ref="O14:P14"/>
    <mergeCell ref="B9:C9"/>
    <mergeCell ref="O9:P9"/>
    <mergeCell ref="B10:C10"/>
    <mergeCell ref="O10:P10"/>
    <mergeCell ref="B11:C11"/>
    <mergeCell ref="O11:P11"/>
    <mergeCell ref="B12:C12"/>
    <mergeCell ref="O12:P12"/>
    <mergeCell ref="B13:C13"/>
    <mergeCell ref="O13:P13"/>
    <mergeCell ref="B20:C20"/>
    <mergeCell ref="O20:P20"/>
    <mergeCell ref="B15:C15"/>
    <mergeCell ref="O15:P15"/>
    <mergeCell ref="B16:C16"/>
    <mergeCell ref="O16:P16"/>
    <mergeCell ref="B17:C17"/>
    <mergeCell ref="O17:P17"/>
    <mergeCell ref="B18:C18"/>
    <mergeCell ref="O18:P18"/>
    <mergeCell ref="B19:C19"/>
    <mergeCell ref="O19:P19"/>
    <mergeCell ref="B26:C26"/>
    <mergeCell ref="O26:P26"/>
    <mergeCell ref="B21:C21"/>
    <mergeCell ref="O21:P21"/>
    <mergeCell ref="B22:C22"/>
    <mergeCell ref="O22:P22"/>
    <mergeCell ref="B23:C23"/>
    <mergeCell ref="O23:P23"/>
    <mergeCell ref="B24:C24"/>
    <mergeCell ref="O24:P24"/>
    <mergeCell ref="B25:C25"/>
    <mergeCell ref="O25:P25"/>
    <mergeCell ref="B32:C32"/>
    <mergeCell ref="O32:P32"/>
    <mergeCell ref="B27:C27"/>
    <mergeCell ref="O27:P27"/>
    <mergeCell ref="B28:C28"/>
    <mergeCell ref="O28:P28"/>
    <mergeCell ref="B29:C29"/>
    <mergeCell ref="O29:P29"/>
    <mergeCell ref="B30:C30"/>
    <mergeCell ref="O30:P30"/>
    <mergeCell ref="B31:C31"/>
    <mergeCell ref="O31:P31"/>
    <mergeCell ref="B38:C38"/>
    <mergeCell ref="O38:P38"/>
    <mergeCell ref="B33:C33"/>
    <mergeCell ref="O33:P33"/>
    <mergeCell ref="B34:C34"/>
    <mergeCell ref="O34:P34"/>
    <mergeCell ref="B35:C35"/>
    <mergeCell ref="O35:P35"/>
    <mergeCell ref="B36:C36"/>
    <mergeCell ref="O36:P36"/>
    <mergeCell ref="B37:C37"/>
    <mergeCell ref="O37:P37"/>
    <mergeCell ref="B44:C44"/>
    <mergeCell ref="O44:P44"/>
    <mergeCell ref="B39:C39"/>
    <mergeCell ref="O39:P39"/>
    <mergeCell ref="B40:C40"/>
    <mergeCell ref="O40:P40"/>
    <mergeCell ref="B41:C41"/>
    <mergeCell ref="O41:P41"/>
    <mergeCell ref="B42:C42"/>
    <mergeCell ref="O42:P42"/>
    <mergeCell ref="B43:C43"/>
    <mergeCell ref="O43:P43"/>
    <mergeCell ref="B54:C54"/>
    <mergeCell ref="B60:C60"/>
    <mergeCell ref="B45:C45"/>
    <mergeCell ref="O45:P45"/>
    <mergeCell ref="B50:C50"/>
    <mergeCell ref="B51:C51"/>
    <mergeCell ref="B52:C52"/>
    <mergeCell ref="B53:C53"/>
  </mergeCells>
  <dataValidations count="12">
    <dataValidation type="list" allowBlank="1" showInputMessage="1" showErrorMessage="1" error="insérer un nombre entier &lt;10000" sqref="D10:D45 Q10:Q23 Q25:Q45">
      <formula1>$I$63:$I$64</formula1>
    </dataValidation>
    <dataValidation allowBlank="1" showInputMessage="1" showErrorMessage="1" error="insérer un nombre entier &lt;10000" sqref="I63:I64 O24:Q24 O26:P45"/>
    <dataValidation type="whole" allowBlank="1" showInputMessage="1" showErrorMessage="1" error="insérer un nombre entier &lt;10000" sqref="W10:W45 J10:J45">
      <formula1>1</formula1>
      <formula2>1000</formula2>
    </dataValidation>
    <dataValidation type="whole" allowBlank="1" showInputMessage="1" showErrorMessage="1" sqref="K10:K45 X10:X45">
      <formula1>1</formula1>
      <formula2>5</formula2>
    </dataValidation>
    <dataValidation errorStyle="information" type="date" allowBlank="1" showInputMessage="1" showErrorMessage="1" error="insérer une date &gt;2010" sqref="O3">
      <formula1>36526</formula1>
      <formula2>44196</formula2>
    </dataValidation>
    <dataValidation errorStyle="information" type="whole" allowBlank="1" showInputMessage="1" showErrorMessage="1" error="Insérer un altitude &gt; 190m" sqref="O5">
      <formula1>190</formula1>
      <formula2>4500</formula2>
    </dataValidation>
    <dataValidation operator="equal" allowBlank="1" showInputMessage="1" showErrorMessage="1" errorTitle="Abondances" error="cochez [x] si vous indiquez uniquement des nombres absolus d'individus" sqref="R57"/>
    <dataValidation type="textLength" operator="equal" allowBlank="1" showInputMessage="1" showErrorMessage="1" sqref="O1">
      <formula1>2</formula1>
    </dataValidation>
    <dataValidation type="textLength" operator="equal" allowBlank="1" showInputMessage="1" showErrorMessage="1" errorTitle="Abondances" error="cochez [x] si vous indiquez uniquement des nombres absolus d'individus" sqref="E7">
      <formula1>1</formula1>
    </dataValidation>
    <dataValidation allowBlank="1" error="insérer un nombre entier &lt;10000" sqref="O25:P25"/>
    <dataValidation type="date" allowBlank="1" showInputMessage="1" showErrorMessage="1" errorTitle="Date" error="Saisir une date (jj.mm.aaaa)" sqref="P60">
      <formula1>1</formula1>
      <formula2>73051</formula2>
    </dataValidation>
    <dataValidation type="list" allowBlank="1" showInputMessage="1" error="insérer un nombre entier &lt;10000" sqref="B10:C45 O10:P23">
      <formula1>OFFSET($B$63:$B$395,MATCH(B10&amp;"*",$B$63:$B$395,0)-1,,COUNTIF($B$63:$B$395,B10&amp;"*"))</formula1>
    </dataValidation>
  </dataValidations>
  <printOptions horizontalCentered="1" vertic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scale="54" r:id="rId2"/>
  <colBreaks count="1" manualBreakCount="1">
    <brk id="24" max="6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</dc:creator>
  <cp:keywords/>
  <dc:description/>
  <cp:lastModifiedBy>REMUND Nadine</cp:lastModifiedBy>
  <cp:lastPrinted>2017-04-21T09:10:49Z</cp:lastPrinted>
  <dcterms:created xsi:type="dcterms:W3CDTF">2015-11-11T16:02:10Z</dcterms:created>
  <dcterms:modified xsi:type="dcterms:W3CDTF">2017-04-25T07:06:18Z</dcterms:modified>
  <cp:category/>
  <cp:version/>
  <cp:contentType/>
  <cp:contentStatus/>
</cp:coreProperties>
</file>